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2023\Joblist\12.Dec-23\งบการเงิน\งบอัพโหลด\"/>
    </mc:Choice>
  </mc:AlternateContent>
  <bookViews>
    <workbookView xWindow="-120" yWindow="-120" windowWidth="29040" windowHeight="15720" tabRatio="795" activeTab="4"/>
  </bookViews>
  <sheets>
    <sheet name="งบแสดงฐานะการเงิน" sheetId="1" r:id="rId1"/>
    <sheet name="งบกำไรขาดทุนเบ็ดเสร็จ" sheetId="3" r:id="rId2"/>
    <sheet name="ส่วนของผู้ถือหุ้น" sheetId="9" r:id="rId3"/>
    <sheet name="ส่วนของผู้ถือหุ้น (ต่อ)" sheetId="7" r:id="rId4"/>
    <sheet name="งบกระแสเงินสด" sheetId="8" r:id="rId5"/>
  </sheets>
  <externalReferences>
    <externalReference r:id="rId6"/>
  </externalReferences>
  <definedNames>
    <definedName name="_Fill" localSheetId="2" hidden="1">#REF!</definedName>
    <definedName name="_Fill" localSheetId="3" hidden="1">#REF!</definedName>
    <definedName name="_Fill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Parse_Out" hidden="1">[1]total!#REF!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TML_CodePage" hidden="1">874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_xlnm.Print_Area" localSheetId="4">งบกระแสเงินสด!$A$1:$M$89</definedName>
    <definedName name="_xlnm.Print_Area" localSheetId="1">งบกำไรขาดทุนเบ็ดเสร็จ!$A$1:$M$72</definedName>
    <definedName name="_xlnm.Print_Area" localSheetId="0">งบแสดงฐานะการเงิน!$A$1:$L$112</definedName>
    <definedName name="_xlnm.Print_Area" localSheetId="2">ส่วนของผู้ถือหุ้น!$A$1:$T$27</definedName>
    <definedName name="_xlnm.Print_Area" localSheetId="3">'ส่วนของผู้ถือหุ้น (ต่อ)'!$A$1:$P$25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y" localSheetId="2" hidden="1">{"'Model'!$A$1:$N$53"}</definedName>
    <definedName name="y" localSheetId="3" hidden="1">{"'Model'!$A$1:$N$53"}</definedName>
    <definedName name="y" hidden="1">{"'Model'!$A$1:$N$53"}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9" i="8" l="1"/>
  <c r="R48" i="8" s="1"/>
  <c r="T48" i="8"/>
  <c r="H28" i="9"/>
  <c r="Q72" i="1"/>
  <c r="M72" i="1"/>
  <c r="O48" i="8"/>
  <c r="P48" i="8"/>
  <c r="Q48" i="8"/>
  <c r="S48" i="8"/>
  <c r="G74" i="8"/>
  <c r="G62" i="8"/>
  <c r="T73" i="8"/>
  <c r="P73" i="8"/>
  <c r="K74" i="8"/>
  <c r="T61" i="8"/>
  <c r="R61" i="8"/>
  <c r="P61" i="8"/>
  <c r="T51" i="8"/>
  <c r="P51" i="8"/>
  <c r="I27" i="7"/>
  <c r="K27" i="7"/>
  <c r="M27" i="7"/>
  <c r="O27" i="7"/>
  <c r="I28" i="9"/>
  <c r="J28" i="9"/>
  <c r="K28" i="9"/>
  <c r="L28" i="9"/>
  <c r="M28" i="9"/>
  <c r="N28" i="9"/>
  <c r="O28" i="9"/>
  <c r="P28" i="9"/>
  <c r="Q28" i="9"/>
  <c r="R28" i="9"/>
  <c r="S28" i="9"/>
  <c r="T28" i="9"/>
  <c r="K52" i="8" l="1"/>
  <c r="R74" i="8" s="1"/>
  <c r="R73" i="8"/>
  <c r="G15" i="8"/>
  <c r="G26" i="8" s="1"/>
  <c r="G49" i="8" s="1"/>
  <c r="N48" i="8" s="1"/>
  <c r="G52" i="8" l="1"/>
  <c r="Q105" i="1"/>
  <c r="I47" i="8"/>
  <c r="M47" i="8" s="1"/>
  <c r="G47" i="8"/>
  <c r="K47" i="8" s="1"/>
  <c r="A43" i="8"/>
  <c r="M8" i="8"/>
  <c r="K8" i="8"/>
  <c r="P16" i="7"/>
  <c r="P27" i="7" s="1"/>
  <c r="N16" i="7"/>
  <c r="N27" i="7" s="1"/>
  <c r="L16" i="7"/>
  <c r="L27" i="7" s="1"/>
  <c r="J16" i="7"/>
  <c r="J27" i="7" s="1"/>
  <c r="H16" i="7"/>
  <c r="H27" i="7" s="1"/>
  <c r="I44" i="3"/>
  <c r="M44" i="3" s="1"/>
  <c r="G44" i="3"/>
  <c r="K44" i="3" s="1"/>
  <c r="A40" i="3"/>
  <c r="M8" i="3"/>
  <c r="K8" i="3"/>
  <c r="H48" i="1"/>
  <c r="H87" i="1" s="1"/>
  <c r="L87" i="1" s="1"/>
  <c r="F48" i="1"/>
  <c r="F87" i="1" s="1"/>
  <c r="J87" i="1" s="1"/>
  <c r="A44" i="1"/>
  <c r="A83" i="1" s="1"/>
  <c r="L8" i="1"/>
  <c r="J8" i="1"/>
  <c r="L48" i="1" l="1"/>
  <c r="J48" i="1"/>
  <c r="R51" i="8"/>
  <c r="N51" i="8"/>
  <c r="O79" i="8"/>
  <c r="Q79" i="8"/>
  <c r="R79" i="8"/>
  <c r="T29" i="9" l="1"/>
  <c r="P29" i="9"/>
  <c r="N29" i="9"/>
  <c r="W19" i="9" l="1"/>
  <c r="J29" i="9"/>
  <c r="H29" i="9"/>
  <c r="N23" i="3" l="1"/>
  <c r="N73" i="8" l="1"/>
  <c r="N61" i="8"/>
  <c r="W22" i="9" l="1"/>
  <c r="J28" i="7" l="1"/>
  <c r="H28" i="7"/>
  <c r="T54" i="3" l="1"/>
  <c r="P54" i="3"/>
  <c r="T50" i="3"/>
  <c r="P50" i="3"/>
  <c r="O103" i="1"/>
  <c r="O102" i="1"/>
  <c r="O101" i="1"/>
  <c r="I28" i="7"/>
  <c r="K28" i="7"/>
  <c r="M28" i="7"/>
  <c r="O28" i="7"/>
  <c r="I29" i="9"/>
  <c r="K29" i="9"/>
  <c r="M29" i="9"/>
  <c r="O29" i="9"/>
  <c r="Q29" i="9"/>
  <c r="S29" i="9"/>
  <c r="S102" i="1" l="1"/>
  <c r="P28" i="7"/>
  <c r="H91" i="8"/>
  <c r="I91" i="8"/>
  <c r="J91" i="8"/>
  <c r="L91" i="8"/>
  <c r="M91" i="8"/>
  <c r="O72" i="1" l="1"/>
  <c r="S72" i="1"/>
  <c r="S33" i="1"/>
  <c r="L29" i="9" l="1"/>
  <c r="R29" i="9"/>
  <c r="M104" i="1" l="1"/>
  <c r="M33" i="1"/>
  <c r="M106" i="1" l="1"/>
  <c r="G91" i="8"/>
  <c r="L28" i="7"/>
  <c r="N50" i="3" l="1"/>
  <c r="N54" i="3" l="1"/>
  <c r="R50" i="3"/>
  <c r="M102" i="1" l="1"/>
  <c r="K91" i="8"/>
  <c r="R54" i="3"/>
  <c r="Q33" i="1"/>
  <c r="R16" i="7" l="1"/>
  <c r="R14" i="7"/>
  <c r="R13" i="7"/>
  <c r="R12" i="7"/>
  <c r="R11" i="7"/>
  <c r="N28" i="7" l="1"/>
  <c r="W18" i="9"/>
  <c r="V18" i="9"/>
  <c r="W16" i="9"/>
  <c r="V16" i="9"/>
  <c r="W14" i="9"/>
  <c r="V14" i="9"/>
  <c r="W13" i="9"/>
  <c r="V13" i="9"/>
  <c r="W12" i="9"/>
  <c r="V12" i="9"/>
  <c r="Q102" i="1" l="1"/>
  <c r="N49" i="3" l="1"/>
  <c r="N79" i="8"/>
  <c r="M103" i="1" l="1"/>
  <c r="T74" i="8"/>
  <c r="O74" i="8"/>
  <c r="P74" i="8"/>
  <c r="Q74" i="8"/>
  <c r="S74" i="8"/>
  <c r="R17" i="7"/>
  <c r="R18" i="7"/>
  <c r="R20" i="7"/>
  <c r="V19" i="9"/>
  <c r="V20" i="9"/>
  <c r="W20" i="9"/>
  <c r="V22" i="9"/>
  <c r="N26" i="8"/>
  <c r="N76" i="8" l="1"/>
  <c r="S79" i="8" s="1"/>
  <c r="R76" i="8"/>
  <c r="O106" i="1"/>
  <c r="M62" i="1"/>
  <c r="N106" i="1"/>
  <c r="P106" i="1"/>
  <c r="R106" i="1"/>
  <c r="S106" i="1"/>
  <c r="S19" i="1"/>
  <c r="O19" i="1"/>
  <c r="N19" i="1"/>
  <c r="P19" i="1"/>
  <c r="R19" i="1"/>
  <c r="O62" i="1"/>
  <c r="P62" i="1"/>
  <c r="M73" i="1"/>
  <c r="Q62" i="1"/>
  <c r="Q73" i="1"/>
  <c r="Q19" i="1"/>
  <c r="O76" i="8"/>
  <c r="P76" i="8"/>
  <c r="Q76" i="8"/>
  <c r="S76" i="8"/>
  <c r="T76" i="8"/>
  <c r="O73" i="8"/>
  <c r="Q73" i="8"/>
  <c r="S73" i="8"/>
  <c r="O61" i="8"/>
  <c r="Q61" i="8"/>
  <c r="S61" i="8"/>
  <c r="O51" i="8"/>
  <c r="Q51" i="8"/>
  <c r="S51" i="8"/>
  <c r="O26" i="8"/>
  <c r="P26" i="8"/>
  <c r="Q26" i="8"/>
  <c r="S26" i="8"/>
  <c r="T26" i="8"/>
  <c r="S54" i="3"/>
  <c r="O54" i="3"/>
  <c r="S50" i="3"/>
  <c r="O50" i="3"/>
  <c r="Q50" i="3"/>
  <c r="O49" i="3"/>
  <c r="P49" i="3"/>
  <c r="Q49" i="3"/>
  <c r="O30" i="3"/>
  <c r="P30" i="3"/>
  <c r="Q30" i="3"/>
  <c r="S30" i="3"/>
  <c r="T30" i="3"/>
  <c r="T23" i="3"/>
  <c r="O23" i="3"/>
  <c r="P23" i="3"/>
  <c r="Q23" i="3"/>
  <c r="S23" i="3"/>
  <c r="O21" i="3"/>
  <c r="P21" i="3"/>
  <c r="Q21" i="3"/>
  <c r="S21" i="3"/>
  <c r="T21" i="3"/>
  <c r="N21" i="3"/>
  <c r="O19" i="3"/>
  <c r="P19" i="3"/>
  <c r="Q19" i="3"/>
  <c r="R19" i="3"/>
  <c r="S19" i="3"/>
  <c r="T19" i="3"/>
  <c r="N19" i="3"/>
  <c r="O17" i="3"/>
  <c r="P17" i="3"/>
  <c r="Q17" i="3"/>
  <c r="R17" i="3"/>
  <c r="S17" i="3"/>
  <c r="T17" i="3"/>
  <c r="N17" i="3"/>
  <c r="S12" i="3"/>
  <c r="T12" i="3"/>
  <c r="O12" i="3"/>
  <c r="P12" i="3"/>
  <c r="Q12" i="3"/>
  <c r="R12" i="3"/>
  <c r="N12" i="3"/>
  <c r="N101" i="1"/>
  <c r="P101" i="1"/>
  <c r="R101" i="1"/>
  <c r="S101" i="1"/>
  <c r="N104" i="1"/>
  <c r="O104" i="1"/>
  <c r="P104" i="1"/>
  <c r="R104" i="1"/>
  <c r="S104" i="1"/>
  <c r="N105" i="1"/>
  <c r="O105" i="1"/>
  <c r="P105" i="1"/>
  <c r="R105" i="1"/>
  <c r="S105" i="1"/>
  <c r="N72" i="1"/>
  <c r="P72" i="1"/>
  <c r="R72" i="1"/>
  <c r="N73" i="1"/>
  <c r="O73" i="1"/>
  <c r="P73" i="1"/>
  <c r="R73" i="1"/>
  <c r="S73" i="1"/>
  <c r="N62" i="1"/>
  <c r="R62" i="1"/>
  <c r="S62" i="1"/>
  <c r="N33" i="1"/>
  <c r="O33" i="1"/>
  <c r="P33" i="1"/>
  <c r="R33" i="1"/>
  <c r="N34" i="1"/>
  <c r="O34" i="1"/>
  <c r="P34" i="1"/>
  <c r="R34" i="1"/>
  <c r="S34" i="1"/>
  <c r="N74" i="1"/>
  <c r="N35" i="1"/>
  <c r="N74" i="8" l="1"/>
  <c r="N30" i="3"/>
  <c r="R21" i="3"/>
  <c r="M34" i="1"/>
  <c r="Q34" i="1"/>
  <c r="M19" i="1"/>
  <c r="R26" i="8" l="1"/>
  <c r="R23" i="3"/>
  <c r="R30" i="3" l="1"/>
  <c r="M101" i="1" l="1"/>
  <c r="Q101" i="1" l="1"/>
  <c r="M105" i="1"/>
  <c r="Q104" i="1" l="1"/>
  <c r="Q106" i="1"/>
</calcChain>
</file>

<file path=xl/sharedStrings.xml><?xml version="1.0" encoding="utf-8"?>
<sst xmlns="http://schemas.openxmlformats.org/spreadsheetml/2006/main" count="340" uniqueCount="219">
  <si>
    <t>บริษัท อินฟอร์เมชั่น แอนด์ คอมมิวนิเคชั่น เน็ทเวิร์คส จำกัด (มหาชน) และบริษัทย่อย</t>
  </si>
  <si>
    <t>งบแสดงฐานะการเงิน</t>
  </si>
  <si>
    <t>(หน่วย: บาท)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</si>
  <si>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</si>
  <si>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</si>
  <si>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</si>
  <si>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</si>
  <si>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</si>
  <si>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</si>
  <si>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 - เงินฝากประจำธนาคาร</t>
  </si>
  <si>
    <t xml:space="preserve">สินค้าคงเหลือ </t>
  </si>
  <si>
    <t>เงินจ่ายล่วงหน้าค่าสินค้าและบริการ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</si>
  <si>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</si>
  <si>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</si>
  <si>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</si>
  <si>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</si>
  <si>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</si>
  <si>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ส่วนปรับปรุงสำนักงานและอุปกรณ์ </t>
  </si>
  <si>
    <t>ค่าความนิยม</t>
  </si>
  <si>
    <t>สินทรัพย์ไม่มีตัวตน</t>
  </si>
  <si>
    <t xml:space="preserve">สินทรัพย์ภาษีเงินได้รอการตัดบัญชี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</si>
  <si>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</si>
  <si>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</si>
  <si>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</si>
  <si>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</si>
  <si>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</si>
  <si>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</si>
  <si>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ต้นทุนที่ยังไม่เรียกชำระ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</si>
  <si>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</si>
  <si>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</si>
  <si>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</si>
  <si>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</si>
  <si>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</si>
  <si>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</si>
  <si>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</si>
  <si>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</si>
  <si>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</si>
  <si>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</si>
  <si>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รวมส่วนของผู้ถือหุ้น</t>
  </si>
  <si>
    <t>รวมหนี้สินและส่วนของผู้ถือหุ้น</t>
  </si>
  <si>
    <t>ทุนจดทะเบียน</t>
  </si>
  <si>
    <t>ทุนออกจำหน่ายและชำระเต็มมูลค่าแล้ว</t>
  </si>
  <si>
    <t>จัดสรรแล้ว - สำรองตามกฎหมาย</t>
  </si>
  <si>
    <t>ยังไม่ได้จัดสรร</t>
  </si>
  <si>
    <t>งบกำไรขาดทุนเบ็ดเสร็จ</t>
  </si>
  <si>
    <t>รายได้</t>
  </si>
  <si>
    <t>รายได้จากการขายและบริการ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</si>
  <si>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</si>
  <si>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</si>
  <si>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</si>
  <si>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</si>
  <si>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ค่าใช้จ่ายในการขายและบริการ</t>
  </si>
  <si>
    <t>ค่าใช้จ่ายในการบริหาร</t>
  </si>
  <si>
    <t>รวมค่าใช้จ่าย</t>
  </si>
  <si>
    <t>ค่าใช้จ่ายทางการเงิน</t>
  </si>
  <si>
    <t>กำไรก่อนค่าใช้จ่ายภาษีเงินได้</t>
  </si>
  <si>
    <t>ค่าใช้จ่ายภาษีเงินได้</t>
  </si>
  <si>
    <t>กำไรสำหรับปี</t>
  </si>
  <si>
    <t xml:space="preserve">กำไรขาดทุนเบ็ดเสร็จอื่นสำหรับปี </t>
  </si>
  <si>
    <t xml:space="preserve">กำไรขาดทุนเบ็ดเสร็จรวมสำหรับปี </t>
  </si>
  <si>
    <t>การแบ่งปันกำไร</t>
  </si>
  <si>
    <t>การแบ่งปันกำไรขาดทุนเบ็ดเสร็จรวม</t>
  </si>
  <si>
    <t xml:space="preserve">กำไรต่อหุ้น </t>
  </si>
  <si>
    <t>กำไรต่อหุ้นขั้นพื้นฐาน</t>
  </si>
  <si>
    <t>ส่วนที่เป็นของผู้มีส่วนได้เสียที่ไม่มีอำนาจ</t>
  </si>
  <si>
    <t xml:space="preserve">ควบคุมของบริษัทย่อย </t>
  </si>
  <si>
    <t>- 10 -</t>
  </si>
  <si>
    <t xml:space="preserve">งบแสดงการเปลี่ยนแปลงส่วนของผู้ถือหุ้น </t>
  </si>
  <si>
    <t>จัดสรรเป็น</t>
  </si>
  <si>
    <t>ส่วนเกิน</t>
  </si>
  <si>
    <t>ทุนสำรอง</t>
  </si>
  <si>
    <t>รวมส่วนของ</t>
  </si>
  <si>
    <t>และชำระแล้ว</t>
  </si>
  <si>
    <t>ตามกฎหมาย</t>
  </si>
  <si>
    <t>ผู้ถือหุ้น</t>
  </si>
  <si>
    <t>งบกระแสเงินสด</t>
  </si>
  <si>
    <t>กระแสเงินสดจากกิจกรรมดำเนินงาน</t>
  </si>
  <si>
    <t>ค่าเสื่อมราคาและค่าตัดจำหน่าย</t>
  </si>
  <si>
    <t>สินค้าคงเหลือ</t>
  </si>
  <si>
    <t>งบกระแสเงินสด (ต่อ)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</si>
  <si>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</si>
  <si>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</si>
  <si>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ข้อมูลกระแสเงินสดเปิดเผยเพิ่มเติม</t>
  </si>
  <si>
    <t>ส่วนของผู้มีส่วน</t>
  </si>
  <si>
    <t>ได้เสียที่ไม่มี</t>
  </si>
  <si>
    <t>อำนาจควบคุม</t>
  </si>
  <si>
    <t>ของบริษัทย่อย</t>
  </si>
  <si>
    <t>กำไรขาดทุนเบ็ดเสร็จรวมสำหรับปี</t>
  </si>
  <si>
    <t xml:space="preserve">เงินปันผลจ่าย </t>
  </si>
  <si>
    <t>โอนไปสำรองตามกฎหมาย</t>
  </si>
  <si>
    <t xml:space="preserve">โอนไปสำรองตามกฎหมาย </t>
  </si>
  <si>
    <t>จัดสรรเป็นทุนสำรอง</t>
  </si>
  <si>
    <t>กำไรก่อนภาษี</t>
  </si>
  <si>
    <t xml:space="preserve">   จากกิจกรรมดำเนินงาน</t>
  </si>
  <si>
    <t xml:space="preserve">   ค่าเสื่อมราคาและค่าตัดจำหน่าย</t>
  </si>
  <si>
    <t xml:space="preserve">   ค่าเผื่อหนี้สงสัยจะสูญเพิ่มขึ้น</t>
  </si>
  <si>
    <t xml:space="preserve">   สำรองผลประโยชน์ระยะยาวของพนักงาน</t>
  </si>
  <si>
    <t xml:space="preserve">   ดอกเบี้ยรับ</t>
  </si>
  <si>
    <t xml:space="preserve">   ค่าใช้จ่ายดอกเบี้ย</t>
  </si>
  <si>
    <t>สินทรัพย์ดำเนินงาน (เพิ่มขึ้น) ลดลง</t>
  </si>
  <si>
    <t xml:space="preserve">   ลูกหนี้การค้าและลูกหนี้อื่น</t>
  </si>
  <si>
    <t xml:space="preserve">   รายได้ที่ยังไม่เรียกชำระ</t>
  </si>
  <si>
    <t xml:space="preserve">   สินค้าคงเหลือ</t>
  </si>
  <si>
    <t xml:space="preserve">   เงินจ่ายล่วงหน้าค่าสินค้าและบริการ</t>
  </si>
  <si>
    <t xml:space="preserve">   สินทรัพย์หมุนเวียนอื่น</t>
  </si>
  <si>
    <t xml:space="preserve">   สินทรัพย์ไม่หมุนเวียนอื่น</t>
  </si>
  <si>
    <t>ดอกเบี้ยรับ</t>
  </si>
  <si>
    <t>สำนักงานและอุปกรณ์</t>
  </si>
  <si>
    <t>หนี้สินดำเนินงานเพิ่มขึ้น (ลดลง)</t>
  </si>
  <si>
    <t>กระแสเงินสดจากกิจกรรมลงทุน</t>
  </si>
  <si>
    <t>เงินลงทุนชั่วคราว (เพิ่มขึ้น) ลดลง</t>
  </si>
  <si>
    <t>เงินฝากธนาคารที่มีภาระค้ำประกัน (เพิ่มขึ้น) ลดลง</t>
  </si>
  <si>
    <t>กระแสเงินสดจากกิจกรรมจัดหาเงิน</t>
  </si>
  <si>
    <t>งบกำไรขาดทุนเบ็ดเสร็จ (ต่อ)</t>
  </si>
  <si>
    <t>- 7 -</t>
  </si>
  <si>
    <t>- 8 -</t>
  </si>
  <si>
    <t>งบแสดงฐานะการเงิน (ต่อ)</t>
  </si>
  <si>
    <t>- 9 -</t>
  </si>
  <si>
    <t>- 12 -</t>
  </si>
  <si>
    <t>- 11 -</t>
  </si>
  <si>
    <t>- 13 -</t>
  </si>
  <si>
    <t>- 14 -</t>
  </si>
  <si>
    <t>สินทรัพย์สิทธิการใช้</t>
  </si>
  <si>
    <t xml:space="preserve">ภายในหนึ่งปี </t>
  </si>
  <si>
    <t>หนี้สินและส่วนของผู้ถือหุ้น (ต่อ)</t>
  </si>
  <si>
    <t>ส่วนของผู้ถือหุ้นของบริษัท</t>
  </si>
  <si>
    <t>กำไรก่อนค่าใช้จ่ายทางการเงิน</t>
  </si>
  <si>
    <t>และค่าใช้จ่ายภาษีเงินได้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</si>
  <si>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</si>
  <si>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</si>
  <si>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รายการปรับกระทบยอดกำไรก่อนภาษีเป็น</t>
  </si>
  <si>
    <t>ดอกเบี้ยจ่าย</t>
  </si>
  <si>
    <t>ซื้ออุปกรณ์และสินทรัพย์ไม่มีตัวตน</t>
  </si>
  <si>
    <t>เงินสดรับดอกเบี้ยรับ</t>
  </si>
  <si>
    <t>จ่ายภาษีเงินได้</t>
  </si>
  <si>
    <t>เงินสดจ่ายเงินปันผล</t>
  </si>
  <si>
    <t>เงินสดจ่ายดอกเบี้ย</t>
  </si>
  <si>
    <t>เงินสดได้มาจาก (ใช้ไปใน) กิจกรรมดำเนินงาน</t>
  </si>
  <si>
    <t>เงินสดจ่ายหนี้สินตามสัญญาเช่า</t>
  </si>
  <si>
    <t>เงินสดและรายการเทียบเท่าเงินสดเพิ่มขึ้น (ลดลง) สุทธิ</t>
  </si>
  <si>
    <t>มูลค่าหุ้นสามัญ</t>
  </si>
  <si>
    <t>หนี้สินตามสัญญาเช่าที่ถึงกำหนดชำระ</t>
  </si>
  <si>
    <t>ส่วนที่เป็นของผู้ถือหุ้นของบริษัท</t>
  </si>
  <si>
    <t>เงินปันผลจ่าย</t>
  </si>
  <si>
    <t>ของบริษัท</t>
  </si>
  <si>
    <t>ทุนเรือนหุ้นที่ออก</t>
  </si>
  <si>
    <t>เงินสดรับ (จ่าย) จากกิจกรรมดำเนินงาน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</si>
  <si>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</si>
  <si>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</si>
  <si>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</si>
  <si>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- 15 -</t>
  </si>
  <si>
    <t>ส่วนของผู้มีส่วนได้เสียที่ไม่มีอำนาจควบคุม</t>
  </si>
  <si>
    <t>การได้มาซึ่งสิทธิการใช้สินทรัพย์ภายใต้สัญญาเช่า</t>
  </si>
  <si>
    <t>ขอรับรองว่าเป็นรายการอันถูกต้องและเป็นจริง</t>
  </si>
  <si>
    <t xml:space="preserve">................................................................                                          ................................................................      </t>
  </si>
  <si>
    <t>กรรมการ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</si>
  <si>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</si>
  <si>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</si>
  <si>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เงินกู้ยืมระยะยาวจากสถาบันการเงิน</t>
  </si>
  <si>
    <t>รายการที่จะไม่ถูกจัดประเภทรายการใหม่เข้าไปไว้</t>
  </si>
  <si>
    <t>ในกำไรหรือขาดทุน</t>
  </si>
  <si>
    <t>คณิตศาสตร์ประกันภัย - สุทธิจากภาษีเงินได้</t>
  </si>
  <si>
    <t>กำไรขาดทุนเบ็ดเสร็จอื่น:</t>
  </si>
  <si>
    <t>เงินสดรับจากเงินกู้ยืมระยะยาวจากสถาบันการเงิน</t>
  </si>
  <si>
    <t>เงินสดจ่ายชำระเงินกู้ยืมระยะยาวจากสถาบันการเงิน</t>
  </si>
  <si>
    <t>หนี้สินที่เกิดจากสัญญา</t>
  </si>
  <si>
    <t>สินทรัพย์ที่เกิดจากสัญญา</t>
  </si>
  <si>
    <t>กำไรส่วนที่เป็นของผู้ถือหุ้นของบริษัท (บาทต่อหุ้น)</t>
  </si>
  <si>
    <t>กำไรต่อหุ้นปรับลด</t>
  </si>
  <si>
    <t>เงินกู้ยืมระยะยาวจากสถาบันการเงินที่ถึงกำหนด</t>
  </si>
  <si>
    <t>ชำระภายในหนึ่งปี</t>
  </si>
  <si>
    <t>หมุนเวียน</t>
  </si>
  <si>
    <t>สินทรัพย์ที่เกิดจากสัญญา - ส่วนที่จัดเป็นสินทรัพย์</t>
  </si>
  <si>
    <t>ไม่หมุนเวียน</t>
  </si>
  <si>
    <t>หนี้สินที่เกิดจากสัญญา - ส่วนที่จัดเป็นหนี้สิน</t>
  </si>
  <si>
    <t xml:space="preserve">ชำระภายในหนึ่งปี </t>
  </si>
  <si>
    <t>หนี้สินตามสัญญาเช่า - สุทธิจากส่วนที่ถึงกำหนด</t>
  </si>
  <si>
    <t>หุ้นสามัญ 675,000,000 หุ้น มูลค่าหุ้นละ 0.50 บาท</t>
  </si>
  <si>
    <t>ขาดทุน (กำไร) จากอัตราแลกเปลี่ยนที่ยังไม่เกิดขึ้นจริง</t>
  </si>
  <si>
    <t>ภาษีเงินได้ถูกหัก ณ ที่จ่ายรอขอคืน</t>
  </si>
  <si>
    <t>ประมาณการหนี้สินผลประโยชน์ระยะยาว</t>
  </si>
  <si>
    <t>ของพนักงาน</t>
  </si>
  <si>
    <t xml:space="preserve"> </t>
  </si>
  <si>
    <t>หนี้สินดำเนินงานเพิ่มขึ้น (ลดลง) (ต่อ)</t>
  </si>
  <si>
    <t>เงินกู้ยืมระยะสั้นจากสถาบันการเงินเพิ่มขึ้น (ลดลง)</t>
  </si>
  <si>
    <t>ยอดคงเหลือ ณ วันที่ 31 ธันวาคม 2565</t>
  </si>
  <si>
    <t>หุ้นสามัญ 617,919,713 หุ้น มูลค่าหุ้นละ 0.50 บาท</t>
  </si>
  <si>
    <t>เงินปันผลจ่ายให้ผู้มีส่วนได้เสียที่ไม่มีอำนาจควบคุมของบริษัทย่อย</t>
  </si>
  <si>
    <t>รายได้เงินปันผล</t>
  </si>
  <si>
    <t>เงินสดจ่ายซื้อสินทรัพย์สิทธิการใช้</t>
  </si>
  <si>
    <t>เงินปันผลรับจากบริษัทย่อย</t>
  </si>
  <si>
    <t>จ่ายเงินปันผลให้แก่ผู้มีส่วนได้เสียที่ไม่มีอำนาจควบคุม</t>
  </si>
  <si>
    <t>.........................................              ...........................................</t>
  </si>
  <si>
    <t>นายรณภูมิ รุ่งเรืองผล                        นายพรชัย กรัยวิเชียร</t>
  </si>
  <si>
    <t>ขาดทุน (กำไร) จากสัญญาซื้อขายเงินตราต่างประเทศล่วงหน้า</t>
  </si>
  <si>
    <t>ที่ยังไม่เกิดขึ้นจริง</t>
  </si>
  <si>
    <t>จ่ายภาระผูกพันผลประโยชน์พนักงาน</t>
  </si>
  <si>
    <t>ผลกำไร (ขาดทุน) จากการประมาณการตามหลัก</t>
  </si>
  <si>
    <t xml:space="preserve">รับเงินค่าหุ้นสามัญจากการใช้สิทธิใบสำคัญแสดงสิทธิ </t>
  </si>
  <si>
    <t>ณ วันที่ 31 ธันวาคม 2566</t>
  </si>
  <si>
    <t>สินทรัพย์ที่มีไว้เพื่อให้เช่า</t>
  </si>
  <si>
    <t>สำหรับปีสิ้นสุดวันที่ 31 ธันวาคม 2566</t>
  </si>
  <si>
    <t>ยอดคงเหลือ ณ วันที่ 1 มกราคม 2565</t>
  </si>
  <si>
    <t>ยอดคงเหลือ ณ วันที่ 31 ธันวาคม 2566</t>
  </si>
  <si>
    <t>การตัดจำหน่ายภาษีถูกหัก ณ ที่จ่าย</t>
  </si>
  <si>
    <t>ซื้อสินทรัพย์ที่มีไว้เพื่อเช่า</t>
  </si>
  <si>
    <t>สินทรัพย์ที่มีไว้เพื่อเช่าเพิ่มขึ้นจากเจ้าหนี้การค้า</t>
  </si>
  <si>
    <t>ขาดทุน (กำไร) จากการตัดจำหน่ายส่วนปรับปรุง</t>
  </si>
  <si>
    <t>เงินสดรับจากการขายสินทรัพย์</t>
  </si>
  <si>
    <t>หุ้นสามัญ 672,100,443 หุ้น มูลค่าหุ้นละ 0.50 บาท</t>
  </si>
  <si>
    <t>.</t>
  </si>
  <si>
    <t>เจ้าหนี้การค้าไม่หมุนเวียน</t>
  </si>
  <si>
    <t>สินทรัพย์ถาวร เพิ่มขึ้นจากเจ้าหนี้หมุนเวียนอื่น</t>
  </si>
  <si>
    <t>ประมาณการหนี้สินผลประโยชน์ระยะยาวของพนักงาน</t>
  </si>
  <si>
    <t>สำรองค่าปรับงานล่าช้าและการรับประกันผลงาน (โอนกลับ)</t>
  </si>
  <si>
    <t>เงินสดรับจากการออกหุ้นสามัญเพิ่มทุนจากการใช้สิทธิใน</t>
  </si>
  <si>
    <t>ใบสำคัญแสดงสิทธิ</t>
  </si>
  <si>
    <t>(รายการที่ไม่ใช่เงินสด)</t>
  </si>
  <si>
    <t xml:space="preserve">                               .........................................              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</si>
</sst>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\ ;\(#,##0\);&quot;-  &quot;\ \ \ "/>
    <numFmt numFmtId="167" formatCode="#,##0.00\ ;\(#,##0.00\);&quot;-  &quot;\ \ \ "/>
    <numFmt numFmtId="168" formatCode="#,##0;\(#,##0\)"/>
    <numFmt numFmtId="169" formatCode="#,##0;\(#,##0\);\-"/>
    <numFmt numFmtId="170" formatCode="_(* #,##0_);_(* \(#,##0\);_(* &quot;-&quot;??_);_(@_)"/>
    <numFmt numFmtId="171" formatCode="_-* #,##0.000_-;\-* #,##0.000_-;_-* &quot;-&quot;???_-;_-@_-"/>
    <numFmt numFmtId="172" formatCode="_-* #,##0_-;\-* #,##0_-;_-* &quot;-&quot;??_-;_-@_-"/>
    <numFmt numFmtId="173" formatCode="_-* #,##0_-;\-* #,##0_-;_-* &quot;-&quot;???_-;_-@_-"/>
  </numFmts>
  <fonts count="34"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4"/>
      <name val="Angsana New"/>
      <family val="1"/>
    </font>
    <font>
      <sz val="16"/>
      <name val="Angsana New"/>
      <family val="1"/>
    </font>
    <font>
      <b/>
      <sz val="16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sz val="14"/>
      <name val="Cordia New"/>
      <family val="2"/>
    </font>
    <font>
      <b/>
      <sz val="14"/>
      <name val="Angsana New"/>
      <family val="1"/>
    </font>
    <font>
      <sz val="11"/>
      <name val="Calibri"/>
      <family val="2"/>
      <charset val="222"/>
      <scheme val="minor"/>
    </font>
    <font>
      <sz val="11"/>
      <name val="Angsana New"/>
      <family val="1"/>
    </font>
    <font>
      <b/>
      <sz val="14"/>
      <name val="Angsana New"/>
      <family val="1"/>
      <charset val="222"/>
    </font>
    <font>
      <b/>
      <sz val="1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3"/>
      <color rgb="FFFF0000"/>
      <name val="Angsana New"/>
      <family val="1"/>
    </font>
    <font>
      <sz val="13"/>
      <name val="Angsana New"/>
      <family val="1"/>
    </font>
    <font>
      <b/>
      <sz val="13"/>
      <name val="Angsana New"/>
      <family val="1"/>
    </font>
    <font>
      <sz val="12"/>
      <name val="Angsana New"/>
      <family val="1"/>
    </font>
    <font>
      <b/>
      <sz val="12"/>
      <name val="Angsana New"/>
      <family val="1"/>
    </font>
    <font>
      <sz val="13.5"/>
      <name val="Angsana New"/>
      <family val="1"/>
    </font>
    <font>
      <b/>
      <sz val="13.5"/>
      <name val="Angsana New"/>
      <family val="1"/>
    </font>
    <font>
      <sz val="15"/>
      <name val="Angsana New"/>
      <family val="1"/>
    </font>
    <font>
      <sz val="14"/>
      <color theme="1"/>
      <name val="Angsana New"/>
      <family val="1"/>
    </font>
    <font>
      <b/>
      <sz val="14"/>
      <color theme="1"/>
      <name val="Angsana New"/>
      <family val="1"/>
    </font>
    <font>
      <sz val="14"/>
      <color rgb="FFFF0000"/>
      <name val="Angsana New"/>
      <family val="1"/>
    </font>
    <font>
      <sz val="10"/>
      <color theme="1"/>
      <name val="Arial"/>
      <family val="2"/>
    </font>
    <font>
      <sz val="10"/>
      <name val="ApFont"/>
    </font>
    <font>
      <sz val="13"/>
      <color theme="1"/>
      <name val="Angsana New"/>
      <family val="1"/>
    </font>
    <font>
      <sz val="11"/>
      <color rgb="FFFF0000"/>
      <name val="Calibri"/>
      <family val="2"/>
      <charset val="222"/>
      <scheme val="minor"/>
    </font>
    <font>
      <sz val="16"/>
      <color rgb="FFFF0000"/>
      <name val="Angsana New"/>
      <family val="1"/>
    </font>
    <font>
      <sz val="13.5"/>
      <color rgb="FFFF0000"/>
      <name val="Angsana New"/>
      <family val="1"/>
    </font>
    <font>
      <sz val="13.5"/>
      <color theme="1"/>
      <name val="Angsana New"/>
      <family val="1"/>
    </font>
    <font>
      <sz val="16"/>
      <color theme="1"/>
      <name val="Angsana New"/>
      <family val="1"/>
    </font>
    <font>
      <sz val="13"/>
      <name val="Calibri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5" fillId="0" borderId="0"/>
    <xf numFmtId="165" fontId="1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0" fontId="7" fillId="0" borderId="0"/>
    <xf numFmtId="0" fontId="1" fillId="0" borderId="0"/>
    <xf numFmtId="43" fontId="13" fillId="0" borderId="0" applyFont="0" applyFill="0" applyBorder="0" applyAlignment="0" applyProtection="0"/>
    <xf numFmtId="0" fontId="25" fillId="0" borderId="0"/>
    <xf numFmtId="0" fontId="26" fillId="0" borderId="0"/>
  </cellStyleXfs>
  <cellXfs count="199">
    <xf numFmtId="0" fontId="0" fillId="0" borderId="0" xfId="0"/>
    <xf numFmtId="166" fontId="2" fillId="0" borderId="0" xfId="1" applyNumberFormat="1" applyFont="1" applyFill="1" applyBorder="1" applyAlignment="1">
      <alignment vertical="center"/>
    </xf>
    <xf numFmtId="167" fontId="2" fillId="0" borderId="0" xfId="1" applyNumberFormat="1" applyFont="1" applyFill="1" applyBorder="1" applyAlignment="1">
      <alignment vertical="center"/>
    </xf>
    <xf numFmtId="43" fontId="2" fillId="0" borderId="0" xfId="9" applyFont="1" applyFill="1" applyAlignment="1">
      <alignment vertical="center"/>
    </xf>
    <xf numFmtId="169" fontId="14" fillId="0" borderId="0" xfId="6" applyNumberFormat="1" applyFont="1" applyFill="1" applyBorder="1" applyAlignment="1">
      <alignment vertical="center"/>
    </xf>
    <xf numFmtId="169" fontId="15" fillId="0" borderId="0" xfId="6" applyNumberFormat="1" applyFont="1" applyFill="1" applyBorder="1" applyAlignment="1">
      <alignment vertical="center"/>
    </xf>
    <xf numFmtId="166" fontId="24" fillId="0" borderId="0" xfId="1" applyNumberFormat="1" applyFont="1" applyFill="1" applyBorder="1" applyAlignment="1">
      <alignment vertical="center"/>
    </xf>
    <xf numFmtId="166" fontId="22" fillId="0" borderId="0" xfId="1" applyNumberFormat="1" applyFont="1" applyFill="1" applyBorder="1" applyAlignment="1">
      <alignment vertical="center"/>
    </xf>
    <xf numFmtId="43" fontId="13" fillId="0" borderId="0" xfId="9" applyFill="1" applyAlignment="1">
      <alignment vertical="center"/>
    </xf>
    <xf numFmtId="166" fontId="27" fillId="0" borderId="0" xfId="1" applyNumberFormat="1" applyFont="1" applyFill="1" applyBorder="1" applyAlignment="1">
      <alignment vertical="center"/>
    </xf>
    <xf numFmtId="43" fontId="15" fillId="0" borderId="0" xfId="9" applyFont="1" applyFill="1" applyAlignment="1">
      <alignment vertical="center"/>
    </xf>
    <xf numFmtId="166" fontId="14" fillId="0" borderId="0" xfId="1" applyNumberFormat="1" applyFont="1" applyFill="1" applyBorder="1" applyAlignment="1">
      <alignment vertical="center"/>
    </xf>
    <xf numFmtId="166" fontId="15" fillId="0" borderId="0" xfId="1" applyNumberFormat="1" applyFont="1" applyFill="1" applyBorder="1" applyAlignment="1">
      <alignment vertical="center"/>
    </xf>
    <xf numFmtId="172" fontId="14" fillId="0" borderId="0" xfId="1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43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166" fontId="22" fillId="0" borderId="2" xfId="1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6" fontId="22" fillId="0" borderId="3" xfId="1" applyNumberFormat="1" applyFont="1" applyFill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166" fontId="22" fillId="0" borderId="4" xfId="1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166" fontId="9" fillId="0" borderId="0" xfId="0" applyNumberFormat="1" applyFont="1" applyAlignment="1">
      <alignment vertical="center"/>
    </xf>
    <xf numFmtId="166" fontId="22" fillId="0" borderId="1" xfId="1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16" fillId="0" borderId="0" xfId="10" applyFont="1" applyAlignment="1">
      <alignment vertical="top"/>
    </xf>
    <xf numFmtId="37" fontId="15" fillId="0" borderId="0" xfId="11" applyNumberFormat="1" applyFont="1" applyAlignment="1">
      <alignment vertical="center"/>
    </xf>
    <xf numFmtId="0" fontId="15" fillId="0" borderId="0" xfId="10" applyFont="1" applyAlignment="1">
      <alignment horizontal="center" vertical="top"/>
    </xf>
    <xf numFmtId="170" fontId="15" fillId="0" borderId="0" xfId="10" applyNumberFormat="1" applyFont="1" applyAlignment="1">
      <alignment vertical="top"/>
    </xf>
    <xf numFmtId="170" fontId="14" fillId="0" borderId="0" xfId="10" applyNumberFormat="1" applyFont="1" applyAlignment="1">
      <alignment horizontal="right" vertical="top"/>
    </xf>
    <xf numFmtId="170" fontId="14" fillId="0" borderId="0" xfId="10" applyNumberFormat="1" applyFont="1" applyAlignment="1">
      <alignment vertical="top"/>
    </xf>
    <xf numFmtId="170" fontId="27" fillId="0" borderId="0" xfId="10" applyNumberFormat="1" applyFont="1" applyAlignment="1">
      <alignment horizontal="right" vertical="top"/>
    </xf>
    <xf numFmtId="0" fontId="16" fillId="0" borderId="0" xfId="10" applyFont="1" applyAlignment="1">
      <alignment horizontal="left" vertical="top"/>
    </xf>
    <xf numFmtId="170" fontId="14" fillId="0" borderId="0" xfId="10" quotePrefix="1" applyNumberFormat="1" applyFont="1" applyAlignment="1">
      <alignment horizontal="left" vertical="top"/>
    </xf>
    <xf numFmtId="0" fontId="15" fillId="0" borderId="0" xfId="10" applyFont="1" applyAlignment="1">
      <alignment horizontal="left" vertical="top"/>
    </xf>
    <xf numFmtId="170" fontId="14" fillId="0" borderId="0" xfId="10" applyNumberFormat="1" applyFont="1" applyAlignment="1">
      <alignment horizontal="left" vertical="top"/>
    </xf>
    <xf numFmtId="165" fontId="27" fillId="0" borderId="4" xfId="10" applyNumberFormat="1" applyFont="1" applyBorder="1" applyAlignment="1">
      <alignment horizontal="right" vertical="top"/>
    </xf>
    <xf numFmtId="165" fontId="14" fillId="0" borderId="0" xfId="10" applyNumberFormat="1" applyFont="1" applyAlignment="1">
      <alignment vertical="top"/>
    </xf>
    <xf numFmtId="170" fontId="15" fillId="0" borderId="0" xfId="10" quotePrefix="1" applyNumberFormat="1" applyFont="1" applyAlignment="1">
      <alignment horizontal="left" vertical="top"/>
    </xf>
    <xf numFmtId="165" fontId="27" fillId="0" borderId="0" xfId="10" applyNumberFormat="1" applyFont="1" applyAlignment="1">
      <alignment horizontal="right" vertical="top"/>
    </xf>
    <xf numFmtId="165" fontId="14" fillId="0" borderId="0" xfId="10" applyNumberFormat="1" applyFont="1" applyAlignment="1">
      <alignment horizontal="right" vertical="top"/>
    </xf>
    <xf numFmtId="170" fontId="15" fillId="0" borderId="0" xfId="10" applyNumberFormat="1" applyFont="1" applyAlignment="1">
      <alignment horizontal="left" vertical="top"/>
    </xf>
    <xf numFmtId="165" fontId="15" fillId="0" borderId="0" xfId="10" applyNumberFormat="1" applyFont="1" applyAlignment="1">
      <alignment horizontal="right" vertical="top"/>
    </xf>
    <xf numFmtId="165" fontId="15" fillId="0" borderId="0" xfId="10" applyNumberFormat="1" applyFont="1" applyAlignment="1">
      <alignment vertical="top"/>
    </xf>
    <xf numFmtId="0" fontId="2" fillId="0" borderId="0" xfId="0" applyFont="1"/>
    <xf numFmtId="0" fontId="15" fillId="0" borderId="0" xfId="2" applyFont="1" applyAlignment="1">
      <alignment vertical="center"/>
    </xf>
    <xf numFmtId="168" fontId="4" fillId="0" borderId="0" xfId="2" applyNumberFormat="1" applyFont="1" applyAlignment="1">
      <alignment horizontal="center" vertical="center"/>
    </xf>
    <xf numFmtId="168" fontId="15" fillId="0" borderId="0" xfId="2" applyNumberFormat="1" applyFont="1" applyAlignment="1">
      <alignment horizontal="center" vertical="center"/>
    </xf>
    <xf numFmtId="168" fontId="16" fillId="0" borderId="0" xfId="2" applyNumberFormat="1" applyFont="1" applyAlignment="1">
      <alignment horizontal="center" vertical="center"/>
    </xf>
    <xf numFmtId="0" fontId="17" fillId="0" borderId="0" xfId="2" applyFont="1" applyAlignment="1">
      <alignment vertical="center"/>
    </xf>
    <xf numFmtId="0" fontId="15" fillId="0" borderId="0" xfId="3" applyFont="1" applyAlignment="1">
      <alignment horizontal="center" vertical="center"/>
    </xf>
    <xf numFmtId="0" fontId="15" fillId="0" borderId="0" xfId="3" applyFont="1" applyAlignment="1">
      <alignment vertical="center"/>
    </xf>
    <xf numFmtId="169" fontId="15" fillId="0" borderId="1" xfId="3" applyNumberFormat="1" applyFont="1" applyBorder="1" applyAlignment="1">
      <alignment horizontal="center" vertical="center"/>
    </xf>
    <xf numFmtId="169" fontId="15" fillId="0" borderId="0" xfId="3" applyNumberFormat="1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169" fontId="15" fillId="0" borderId="0" xfId="2" applyNumberFormat="1" applyFont="1" applyAlignment="1">
      <alignment horizontal="center" vertical="center"/>
    </xf>
    <xf numFmtId="49" fontId="15" fillId="0" borderId="0" xfId="3" applyNumberFormat="1" applyFont="1" applyAlignment="1">
      <alignment horizontal="center" vertical="center"/>
    </xf>
    <xf numFmtId="0" fontId="16" fillId="0" borderId="0" xfId="2" applyFont="1" applyAlignment="1">
      <alignment vertical="center"/>
    </xf>
    <xf numFmtId="0" fontId="16" fillId="0" borderId="0" xfId="3" applyFont="1" applyAlignment="1">
      <alignment vertical="center"/>
    </xf>
    <xf numFmtId="0" fontId="16" fillId="0" borderId="0" xfId="2" applyFont="1" applyAlignment="1">
      <alignment horizontal="center" vertical="center"/>
    </xf>
    <xf numFmtId="170" fontId="18" fillId="0" borderId="0" xfId="2" applyNumberFormat="1" applyFont="1" applyAlignment="1">
      <alignment vertical="center"/>
    </xf>
    <xf numFmtId="164" fontId="17" fillId="0" borderId="0" xfId="2" applyNumberFormat="1" applyFont="1" applyAlignment="1">
      <alignment vertical="center"/>
    </xf>
    <xf numFmtId="171" fontId="17" fillId="0" borderId="0" xfId="2" applyNumberFormat="1" applyFont="1" applyAlignment="1">
      <alignment vertical="center"/>
    </xf>
    <xf numFmtId="0" fontId="18" fillId="0" borderId="0" xfId="2" applyFont="1" applyAlignment="1">
      <alignment vertical="center"/>
    </xf>
    <xf numFmtId="164" fontId="31" fillId="0" borderId="0" xfId="0" applyNumberFormat="1" applyFont="1" applyAlignment="1">
      <alignment horizontal="center" vertical="center"/>
    </xf>
    <xf numFmtId="170" fontId="17" fillId="0" borderId="0" xfId="2" applyNumberFormat="1" applyFont="1" applyAlignment="1">
      <alignment vertical="center"/>
    </xf>
    <xf numFmtId="164" fontId="31" fillId="0" borderId="3" xfId="0" applyNumberFormat="1" applyFont="1" applyBorder="1" applyAlignment="1">
      <alignment horizontal="center" vertical="center"/>
    </xf>
    <xf numFmtId="164" fontId="31" fillId="0" borderId="0" xfId="0" applyNumberFormat="1" applyFont="1" applyAlignment="1">
      <alignment horizontal="center" vertical="top"/>
    </xf>
    <xf numFmtId="164" fontId="31" fillId="0" borderId="3" xfId="0" applyNumberFormat="1" applyFont="1" applyBorder="1" applyAlignment="1">
      <alignment horizontal="center" vertical="top"/>
    </xf>
    <xf numFmtId="164" fontId="30" fillId="0" borderId="0" xfId="0" applyNumberFormat="1" applyFont="1" applyAlignment="1">
      <alignment horizontal="center" vertical="top"/>
    </xf>
    <xf numFmtId="0" fontId="16" fillId="0" borderId="0" xfId="0" applyFont="1" applyAlignment="1">
      <alignment vertical="center"/>
    </xf>
    <xf numFmtId="164" fontId="15" fillId="0" borderId="0" xfId="0" applyNumberFormat="1" applyFont="1" applyAlignment="1">
      <alignment horizontal="center" vertical="center"/>
    </xf>
    <xf numFmtId="170" fontId="15" fillId="0" borderId="0" xfId="2" applyNumberFormat="1" applyFont="1" applyAlignment="1">
      <alignment vertical="center"/>
    </xf>
    <xf numFmtId="0" fontId="14" fillId="0" borderId="0" xfId="2" applyFont="1" applyAlignment="1">
      <alignment vertical="center"/>
    </xf>
    <xf numFmtId="0" fontId="14" fillId="0" borderId="0" xfId="2" applyFont="1" applyAlignment="1">
      <alignment horizontal="right" vertical="center"/>
    </xf>
    <xf numFmtId="168" fontId="14" fillId="0" borderId="0" xfId="2" applyNumberFormat="1" applyFont="1" applyAlignment="1">
      <alignment horizontal="right" vertical="center"/>
    </xf>
    <xf numFmtId="169" fontId="27" fillId="0" borderId="0" xfId="2" applyNumberFormat="1" applyFont="1" applyAlignment="1">
      <alignment horizontal="right" vertical="center"/>
    </xf>
    <xf numFmtId="169" fontId="14" fillId="0" borderId="0" xfId="2" applyNumberFormat="1" applyFont="1" applyAlignment="1">
      <alignment horizontal="right" vertical="center"/>
    </xf>
    <xf numFmtId="169" fontId="14" fillId="0" borderId="0" xfId="2" applyNumberFormat="1" applyFont="1" applyAlignment="1">
      <alignment vertical="center"/>
    </xf>
    <xf numFmtId="168" fontId="19" fillId="0" borderId="0" xfId="2" applyNumberFormat="1" applyFont="1" applyAlignment="1">
      <alignment horizontal="center" vertical="center"/>
    </xf>
    <xf numFmtId="168" fontId="20" fillId="0" borderId="0" xfId="2" applyNumberFormat="1" applyFont="1" applyAlignment="1">
      <alignment horizontal="center" vertical="center"/>
    </xf>
    <xf numFmtId="0" fontId="19" fillId="0" borderId="0" xfId="2" applyFont="1" applyAlignment="1">
      <alignment vertical="center"/>
    </xf>
    <xf numFmtId="0" fontId="19" fillId="0" borderId="0" xfId="3" applyFont="1" applyAlignment="1">
      <alignment horizontal="center" vertical="center"/>
    </xf>
    <xf numFmtId="0" fontId="19" fillId="0" borderId="0" xfId="3" applyFont="1" applyAlignment="1">
      <alignment vertical="center"/>
    </xf>
    <xf numFmtId="169" fontId="19" fillId="0" borderId="0" xfId="3" applyNumberFormat="1" applyFont="1" applyAlignment="1">
      <alignment horizontal="center" vertical="center"/>
    </xf>
    <xf numFmtId="169" fontId="19" fillId="0" borderId="1" xfId="3" applyNumberFormat="1" applyFont="1" applyBorder="1" applyAlignment="1">
      <alignment horizontal="center" vertical="center"/>
    </xf>
    <xf numFmtId="49" fontId="19" fillId="0" borderId="0" xfId="3" applyNumberFormat="1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0" applyFont="1" applyAlignment="1">
      <alignment vertical="center"/>
    </xf>
    <xf numFmtId="164" fontId="31" fillId="0" borderId="5" xfId="0" applyNumberFormat="1" applyFont="1" applyBorder="1" applyAlignment="1">
      <alignment horizontal="center" vertical="center"/>
    </xf>
    <xf numFmtId="170" fontId="19" fillId="0" borderId="0" xfId="2" applyNumberFormat="1" applyFont="1" applyAlignment="1">
      <alignment vertical="center"/>
    </xf>
    <xf numFmtId="164" fontId="19" fillId="0" borderId="0" xfId="2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3" applyFont="1" applyAlignment="1">
      <alignment vertical="center"/>
    </xf>
    <xf numFmtId="0" fontId="20" fillId="0" borderId="0" xfId="2" applyFont="1" applyAlignment="1">
      <alignment vertical="center"/>
    </xf>
    <xf numFmtId="0" fontId="20" fillId="0" borderId="0" xfId="2" applyFont="1" applyAlignment="1">
      <alignment horizontal="center" vertical="center"/>
    </xf>
    <xf numFmtId="170" fontId="20" fillId="0" borderId="0" xfId="2" applyNumberFormat="1" applyFont="1" applyAlignment="1">
      <alignment vertical="center"/>
    </xf>
    <xf numFmtId="164" fontId="31" fillId="0" borderId="0" xfId="0" applyNumberFormat="1" applyFont="1" applyAlignment="1">
      <alignment vertical="center"/>
    </xf>
    <xf numFmtId="173" fontId="31" fillId="0" borderId="0" xfId="0" applyNumberFormat="1" applyFont="1" applyAlignment="1">
      <alignment horizontal="center" vertical="center"/>
    </xf>
    <xf numFmtId="164" fontId="30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21" fillId="0" borderId="0" xfId="2" applyFont="1" applyAlignment="1">
      <alignment vertical="center"/>
    </xf>
    <xf numFmtId="0" fontId="15" fillId="0" borderId="0" xfId="2" applyFont="1" applyAlignment="1">
      <alignment horizontal="right" vertical="center"/>
    </xf>
    <xf numFmtId="168" fontId="15" fillId="0" borderId="0" xfId="2" applyNumberFormat="1" applyFont="1" applyAlignment="1">
      <alignment horizontal="right" vertical="center"/>
    </xf>
    <xf numFmtId="169" fontId="15" fillId="0" borderId="0" xfId="2" applyNumberFormat="1" applyFont="1" applyAlignment="1">
      <alignment horizontal="right" vertical="center"/>
    </xf>
    <xf numFmtId="169" fontId="15" fillId="0" borderId="0" xfId="2" applyNumberFormat="1" applyFont="1" applyAlignment="1">
      <alignment vertical="center"/>
    </xf>
    <xf numFmtId="168" fontId="3" fillId="0" borderId="0" xfId="2" applyNumberFormat="1" applyFont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17" fillId="0" borderId="0" xfId="3" applyFont="1" applyAlignment="1">
      <alignment vertical="center"/>
    </xf>
    <xf numFmtId="169" fontId="18" fillId="0" borderId="0" xfId="3" applyNumberFormat="1" applyFont="1" applyAlignment="1">
      <alignment horizontal="center" vertical="center"/>
    </xf>
    <xf numFmtId="49" fontId="18" fillId="0" borderId="0" xfId="3" applyNumberFormat="1" applyFont="1" applyAlignment="1">
      <alignment horizontal="center" vertical="center"/>
    </xf>
    <xf numFmtId="169" fontId="18" fillId="0" borderId="0" xfId="3" applyNumberFormat="1" applyFont="1" applyAlignment="1">
      <alignment vertical="center"/>
    </xf>
    <xf numFmtId="0" fontId="4" fillId="0" borderId="0" xfId="7" applyFont="1" applyAlignment="1">
      <alignment vertical="center"/>
    </xf>
    <xf numFmtId="0" fontId="32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27" fillId="0" borderId="1" xfId="0" applyFont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66" fontId="15" fillId="0" borderId="0" xfId="0" applyNumberFormat="1" applyFont="1" applyAlignment="1">
      <alignment vertical="center"/>
    </xf>
    <xf numFmtId="0" fontId="15" fillId="0" borderId="0" xfId="0" applyFont="1" applyAlignment="1">
      <alignment vertical="top"/>
    </xf>
    <xf numFmtId="166" fontId="27" fillId="0" borderId="1" xfId="1" applyNumberFormat="1" applyFont="1" applyFill="1" applyBorder="1" applyAlignment="1">
      <alignment vertical="center"/>
    </xf>
    <xf numFmtId="0" fontId="15" fillId="0" borderId="0" xfId="0" applyFont="1" applyAlignment="1">
      <alignment horizontal="left" vertical="top"/>
    </xf>
    <xf numFmtId="166" fontId="27" fillId="0" borderId="2" xfId="1" applyNumberFormat="1" applyFont="1" applyFill="1" applyBorder="1" applyAlignment="1">
      <alignment vertical="center"/>
    </xf>
    <xf numFmtId="0" fontId="15" fillId="0" borderId="0" xfId="0" quotePrefix="1" applyFont="1" applyAlignment="1">
      <alignment horizontal="left" vertical="top"/>
    </xf>
    <xf numFmtId="166" fontId="15" fillId="0" borderId="1" xfId="1" applyNumberFormat="1" applyFont="1" applyFill="1" applyBorder="1" applyAlignment="1">
      <alignment vertical="top"/>
    </xf>
    <xf numFmtId="0" fontId="16" fillId="0" borderId="0" xfId="0" quotePrefix="1" applyFont="1" applyAlignment="1">
      <alignment horizontal="left" vertical="top"/>
    </xf>
    <xf numFmtId="166" fontId="27" fillId="0" borderId="3" xfId="1" applyNumberFormat="1" applyFont="1" applyFill="1" applyBorder="1" applyAlignment="1">
      <alignment vertical="center"/>
    </xf>
    <xf numFmtId="0" fontId="33" fillId="0" borderId="0" xfId="0" applyFont="1" applyAlignment="1">
      <alignment vertical="center"/>
    </xf>
    <xf numFmtId="37" fontId="15" fillId="0" borderId="0" xfId="0" applyNumberFormat="1" applyFont="1" applyAlignment="1">
      <alignment vertical="center"/>
    </xf>
    <xf numFmtId="172" fontId="27" fillId="0" borderId="0" xfId="9" applyNumberFormat="1" applyFont="1" applyFill="1" applyBorder="1" applyAlignment="1">
      <alignment vertical="center"/>
    </xf>
    <xf numFmtId="0" fontId="32" fillId="0" borderId="0" xfId="0" applyFont="1" applyAlignment="1">
      <alignment vertical="center"/>
    </xf>
    <xf numFmtId="166" fontId="3" fillId="0" borderId="0" xfId="0" applyNumberFormat="1" applyFont="1" applyAlignment="1">
      <alignment vertical="center"/>
    </xf>
    <xf numFmtId="166" fontId="32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171" fontId="31" fillId="0" borderId="0" xfId="0" applyNumberFormat="1" applyFont="1" applyAlignment="1">
      <alignment horizontal="center" vertical="top"/>
    </xf>
    <xf numFmtId="173" fontId="31" fillId="0" borderId="0" xfId="0" applyNumberFormat="1" applyFont="1" applyAlignment="1">
      <alignment horizontal="center" vertical="top"/>
    </xf>
    <xf numFmtId="164" fontId="31" fillId="0" borderId="5" xfId="0" applyNumberFormat="1" applyFont="1" applyBorder="1" applyAlignment="1">
      <alignment horizontal="center" vertical="top"/>
    </xf>
    <xf numFmtId="171" fontId="30" fillId="0" borderId="0" xfId="0" applyNumberFormat="1" applyFont="1" applyAlignment="1">
      <alignment horizontal="center" vertical="top"/>
    </xf>
    <xf numFmtId="171" fontId="2" fillId="0" borderId="0" xfId="1" applyNumberFormat="1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37" fontId="15" fillId="0" borderId="0" xfId="0" applyNumberFormat="1" applyFont="1" applyAlignment="1">
      <alignment vertical="top"/>
    </xf>
    <xf numFmtId="0" fontId="31" fillId="0" borderId="0" xfId="0" applyFont="1" applyAlignment="1">
      <alignment vertical="top"/>
    </xf>
    <xf numFmtId="0" fontId="33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2" quotePrefix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168" fontId="4" fillId="0" borderId="0" xfId="2" applyNumberFormat="1" applyFont="1" applyAlignment="1">
      <alignment horizontal="center" vertical="center"/>
    </xf>
    <xf numFmtId="168" fontId="4" fillId="0" borderId="0" xfId="2" applyNumberFormat="1" applyFont="1" applyAlignment="1">
      <alignment horizontal="center" vertical="top"/>
    </xf>
    <xf numFmtId="168" fontId="15" fillId="0" borderId="1" xfId="2" applyNumberFormat="1" applyFont="1" applyBorder="1" applyAlignment="1">
      <alignment horizontal="right" vertical="center"/>
    </xf>
    <xf numFmtId="169" fontId="15" fillId="0" borderId="1" xfId="3" applyNumberFormat="1" applyFont="1" applyBorder="1" applyAlignment="1">
      <alignment horizontal="center" vertical="center"/>
    </xf>
    <xf numFmtId="169" fontId="15" fillId="0" borderId="2" xfId="3" applyNumberFormat="1" applyFont="1" applyBorder="1" applyAlignment="1">
      <alignment horizontal="center" vertical="center"/>
    </xf>
    <xf numFmtId="0" fontId="15" fillId="0" borderId="0" xfId="3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169" fontId="19" fillId="0" borderId="1" xfId="3" applyNumberFormat="1" applyFont="1" applyBorder="1" applyAlignment="1">
      <alignment horizontal="center" vertical="center"/>
    </xf>
    <xf numFmtId="0" fontId="19" fillId="0" borderId="0" xfId="3" applyFont="1" applyAlignment="1">
      <alignment horizontal="center" vertical="center"/>
    </xf>
    <xf numFmtId="169" fontId="18" fillId="0" borderId="0" xfId="3" applyNumberFormat="1" applyFont="1" applyAlignment="1">
      <alignment horizontal="center" vertical="center"/>
    </xf>
    <xf numFmtId="169" fontId="19" fillId="0" borderId="2" xfId="3" applyNumberFormat="1" applyFont="1" applyBorder="1" applyAlignment="1">
      <alignment horizontal="center" vertical="center"/>
    </xf>
    <xf numFmtId="168" fontId="19" fillId="0" borderId="1" xfId="2" applyNumberFormat="1" applyFont="1" applyBorder="1" applyAlignment="1">
      <alignment horizontal="right" vertical="center"/>
    </xf>
    <xf numFmtId="0" fontId="4" fillId="0" borderId="0" xfId="7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</cellXfs>
  <cellStyles count="12">
    <cellStyle name="Comma" xfId="9" builtinId="3"/>
    <cellStyle name="Comma 2" xfId="4"/>
    <cellStyle name="Comma 2 2" xfId="1"/>
    <cellStyle name="Comma 94" xfId="6"/>
    <cellStyle name="Normal" xfId="0" builtinId="0"/>
    <cellStyle name="Normal 101" xfId="10"/>
    <cellStyle name="Normal 111" xfId="2"/>
    <cellStyle name="Normal 2" xfId="5"/>
    <cellStyle name="Normal 3" xfId="7"/>
    <cellStyle name="Normal 30" xfId="8"/>
    <cellStyle name="Normal_BS&amp;PL" xfId="11"/>
    <cellStyle name="Normal_T-59-Q1" xfId="3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様式B-15"/>
      <sheetName val="Investments"/>
      <sheetName val="12_31_01"/>
      <sheetName val="FIN TB_SI"/>
      <sheetName val="Prft&amp;Loss"/>
      <sheetName val="Accruals &amp; Prepayments "/>
      <sheetName val="Expenses"/>
      <sheetName val="Trial Balance"/>
      <sheetName val="vouch"/>
      <sheetName val="ลูกหนี้_เก่า_"/>
      <sheetName val="DPLA"/>
      <sheetName val="BALANCE SHEET "/>
      <sheetName val="คีย์ข้อมูลรายละเอียดต่างๆ"/>
      <sheetName val="Trial_Balance"/>
      <sheetName val="FIN_TB_SI"/>
      <sheetName val="Accruals_&amp;_Prepayments_"/>
      <sheetName val="STart"/>
      <sheetName val="_FS1220"/>
      <sheetName val="_FS1610"/>
      <sheetName val="_FS1710"/>
      <sheetName val="仕様2"/>
      <sheetName val="DealerData"/>
      <sheetName val="Wkgs_BS Lead"/>
      <sheetName val="DEP12"/>
      <sheetName val="V310"/>
      <sheetName val="TB"/>
      <sheetName val="Total 01'05"/>
      <sheetName val="กราฟ"/>
      <sheetName val="stat local"/>
      <sheetName val="43"/>
      <sheetName val="AA-1"/>
      <sheetName val="PS-1995"/>
      <sheetName val="10-1 Media"/>
      <sheetName val="10-cut"/>
      <sheetName val="VBMON"/>
      <sheetName val="ข้อมูลทำ DropDown"/>
      <sheetName val="DATA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J1"/>
      <sheetName val="Detail"/>
      <sheetName val="Group"/>
      <sheetName val="non taxable"/>
      <sheetName val="F1"/>
      <sheetName val="P&amp;L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Detail①"/>
      <sheetName val="Thailand"/>
      <sheetName val="pa group"/>
      <sheetName val="Variables"/>
      <sheetName val="925"/>
      <sheetName val="JAN50"/>
      <sheetName val="Prod"/>
      <sheetName val="cal (2)"/>
      <sheetName val="TB0109"/>
      <sheetName val="TB0209"/>
      <sheetName val="TB0309"/>
      <sheetName val="TB0409"/>
      <sheetName val="TB0509"/>
      <sheetName val="TB0609"/>
      <sheetName val="TB0709"/>
      <sheetName val="TB0809"/>
      <sheetName val="TB0909"/>
      <sheetName val="TB1009"/>
      <sheetName val="TB1109"/>
      <sheetName val="TB1209"/>
      <sheetName val="เงินกู้ MGC"/>
      <sheetName val="เงินกู้ธนชาติ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T114"/>
  <sheetViews>
    <sheetView view="pageBreakPreview" topLeftCell="A43" zoomScale="175" zoomScaleNormal="100" zoomScaleSheetLayoutView="175" workbookViewId="0">
      <selection activeCell="A43" sqref="A43:L43"/>
    </sheetView>
  </sheetViews>
  <sheetFormatPr defaultColWidth="9.140625" defaultRowHeight="23.25"/>
  <cols>
    <col min="1" max="2" width="1.140625" style="15" customWidth="1"/>
    <col min="3" max="3" width="1.140625" style="31" customWidth="1"/>
    <col min="4" max="4" width="29.42578125" style="31" customWidth="1"/>
    <col min="5" max="5" width="5.140625" style="31" customWidth="1"/>
    <col min="6" max="6" width="11.28515625" style="31" customWidth="1"/>
    <col min="7" max="7" width="0.42578125" style="31" customWidth="1"/>
    <col min="8" max="8" width="11.28515625" style="31" customWidth="1"/>
    <col min="9" max="9" width="0.42578125" style="31" customWidth="1"/>
    <col min="10" max="10" width="11.42578125" style="31" bestFit="1" customWidth="1"/>
    <col min="11" max="11" width="0.42578125" style="31" customWidth="1"/>
    <col min="12" max="12" width="11.42578125" style="31" bestFit="1" customWidth="1"/>
    <col min="13" max="13" width="11.85546875" style="15" customWidth="1"/>
    <col min="14" max="14" width="0.85546875" style="15" customWidth="1"/>
    <col min="15" max="15" width="13.140625" style="15" bestFit="1" customWidth="1"/>
    <col min="16" max="16" width="1.140625" style="15" customWidth="1"/>
    <col min="17" max="17" width="12.85546875" style="15" customWidth="1"/>
    <col min="18" max="18" width="0.85546875" style="15" customWidth="1"/>
    <col min="19" max="16384" width="9.140625" style="15"/>
  </cols>
  <sheetData>
    <row r="1" spans="1:17">
      <c r="A1" s="178" t="s">
        <v>114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17">
      <c r="A2" s="180" t="s">
        <v>0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</row>
    <row r="3" spans="1:17">
      <c r="A3" s="180" t="s">
        <v>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7">
      <c r="A4" s="180" t="s">
        <v>199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</row>
    <row r="5" spans="1:17" ht="5.25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7" s="16" customFormat="1" ht="18.75" customHeight="1">
      <c r="F6" s="17"/>
      <c r="G6" s="17"/>
      <c r="H6" s="17"/>
      <c r="I6" s="17"/>
      <c r="J6" s="17"/>
      <c r="K6" s="17"/>
      <c r="L6" s="18" t="s">
        <v>2</v>
      </c>
    </row>
    <row r="7" spans="1:17" s="16" customFormat="1" ht="18.75" customHeight="1">
      <c r="F7" s="181" t="s">
        <v>3</v>
      </c>
      <c r="G7" s="181"/>
      <c r="H7" s="181"/>
      <c r="I7" s="20"/>
      <c r="J7" s="181" t="s">
        <v>4</v>
      </c>
      <c r="K7" s="181"/>
      <c r="L7" s="181"/>
    </row>
    <row r="8" spans="1:17" s="16" customFormat="1" ht="18.75" customHeight="1">
      <c r="E8" s="21" t="s">
        <v>5</v>
      </c>
      <c r="F8" s="19">
        <v>2566</v>
      </c>
      <c r="G8" s="20"/>
      <c r="H8" s="19">
        <v>2565</v>
      </c>
      <c r="I8" s="20"/>
      <c r="J8" s="19">
        <f>F8</f>
        <v>2566</v>
      </c>
      <c r="K8" s="20"/>
      <c r="L8" s="19">
        <f>H8</f>
        <v>2565</v>
      </c>
    </row>
    <row r="9" spans="1:17" s="16" customFormat="1" ht="18.75" customHeight="1">
      <c r="A9" s="177" t="s">
        <v>6</v>
      </c>
      <c r="B9" s="177"/>
      <c r="C9" s="177"/>
      <c r="D9" s="177"/>
      <c r="E9" s="21"/>
    </row>
    <row r="10" spans="1:17" s="16" customFormat="1" ht="18.75" customHeight="1">
      <c r="A10" s="22" t="s">
        <v>7</v>
      </c>
      <c r="B10" s="22"/>
      <c r="C10" s="22"/>
      <c r="D10" s="22"/>
      <c r="E10" s="21"/>
      <c r="O10" s="23"/>
    </row>
    <row r="11" spans="1:17" s="16" customFormat="1" ht="18.75" customHeight="1">
      <c r="B11" s="16" t="s">
        <v>8</v>
      </c>
      <c r="E11" s="20">
        <v>7</v>
      </c>
      <c r="F11" s="7">
        <v>174535726</v>
      </c>
      <c r="G11" s="6"/>
      <c r="H11" s="7">
        <v>127062935</v>
      </c>
      <c r="I11" s="6"/>
      <c r="J11" s="7">
        <v>161885826</v>
      </c>
      <c r="K11" s="6"/>
      <c r="L11" s="7">
        <v>125151616</v>
      </c>
      <c r="M11" s="24"/>
      <c r="O11" s="3"/>
      <c r="Q11" s="24"/>
    </row>
    <row r="12" spans="1:17" s="16" customFormat="1" ht="18.75" customHeight="1">
      <c r="B12" s="16" t="s">
        <v>9</v>
      </c>
      <c r="E12" s="20"/>
      <c r="F12" s="7">
        <v>1459161</v>
      </c>
      <c r="G12" s="6"/>
      <c r="H12" s="7">
        <v>1397572</v>
      </c>
      <c r="I12" s="6"/>
      <c r="J12" s="7">
        <v>645724</v>
      </c>
      <c r="K12" s="6"/>
      <c r="L12" s="7">
        <v>599092</v>
      </c>
      <c r="M12" s="24"/>
      <c r="O12" s="3"/>
      <c r="Q12" s="24"/>
    </row>
    <row r="13" spans="1:17" s="16" customFormat="1" ht="18.75" customHeight="1">
      <c r="B13" s="16" t="s">
        <v>156</v>
      </c>
      <c r="E13" s="20">
        <v>8</v>
      </c>
      <c r="F13" s="7">
        <v>725848736</v>
      </c>
      <c r="G13" s="6"/>
      <c r="H13" s="7">
        <v>581547960</v>
      </c>
      <c r="I13" s="6"/>
      <c r="J13" s="7">
        <v>703036580</v>
      </c>
      <c r="K13" s="6"/>
      <c r="L13" s="7">
        <v>564598373</v>
      </c>
      <c r="M13" s="24"/>
      <c r="O13" s="3"/>
      <c r="Q13" s="24"/>
    </row>
    <row r="14" spans="1:17" s="16" customFormat="1" ht="18.75" customHeight="1">
      <c r="B14" s="16" t="s">
        <v>172</v>
      </c>
      <c r="E14" s="20"/>
      <c r="F14" s="6"/>
      <c r="G14" s="6"/>
      <c r="H14" s="7"/>
      <c r="I14" s="6"/>
      <c r="J14" s="6"/>
      <c r="K14" s="6"/>
      <c r="L14" s="7"/>
      <c r="M14" s="24"/>
      <c r="O14" s="3"/>
      <c r="Q14" s="24"/>
    </row>
    <row r="15" spans="1:17" s="16" customFormat="1" ht="18.75" customHeight="1">
      <c r="C15" s="16" t="s">
        <v>171</v>
      </c>
      <c r="E15" s="25">
        <v>9</v>
      </c>
      <c r="F15" s="7">
        <v>396043967</v>
      </c>
      <c r="G15" s="6"/>
      <c r="H15" s="7">
        <v>392670559</v>
      </c>
      <c r="I15" s="6"/>
      <c r="J15" s="7">
        <v>382784003</v>
      </c>
      <c r="K15" s="6"/>
      <c r="L15" s="7">
        <v>367546043</v>
      </c>
      <c r="M15" s="24"/>
      <c r="O15" s="3"/>
      <c r="Q15" s="24"/>
    </row>
    <row r="16" spans="1:17" s="16" customFormat="1" ht="18.75" customHeight="1">
      <c r="B16" s="16" t="s">
        <v>10</v>
      </c>
      <c r="E16" s="20">
        <v>10</v>
      </c>
      <c r="F16" s="7">
        <v>11046179</v>
      </c>
      <c r="G16" s="6"/>
      <c r="H16" s="7">
        <v>27046680</v>
      </c>
      <c r="I16" s="6"/>
      <c r="J16" s="7">
        <v>10700573</v>
      </c>
      <c r="K16" s="6"/>
      <c r="L16" s="7">
        <v>26740604</v>
      </c>
      <c r="M16" s="24"/>
      <c r="O16" s="3"/>
      <c r="Q16" s="24"/>
    </row>
    <row r="17" spans="1:19" s="16" customFormat="1" ht="18.75" customHeight="1">
      <c r="B17" s="16" t="s">
        <v>11</v>
      </c>
      <c r="E17" s="20"/>
      <c r="F17" s="7">
        <v>23554618</v>
      </c>
      <c r="G17" s="6"/>
      <c r="H17" s="7">
        <v>34691892</v>
      </c>
      <c r="I17" s="6"/>
      <c r="J17" s="7">
        <v>23545230</v>
      </c>
      <c r="K17" s="6"/>
      <c r="L17" s="7">
        <v>30423852</v>
      </c>
      <c r="M17" s="24"/>
      <c r="O17" s="3"/>
      <c r="Q17" s="24"/>
    </row>
    <row r="18" spans="1:19" s="16" customFormat="1" ht="18.75" customHeight="1">
      <c r="B18" s="16" t="s">
        <v>12</v>
      </c>
      <c r="E18" s="20"/>
      <c r="F18" s="7">
        <v>22232129</v>
      </c>
      <c r="G18" s="6"/>
      <c r="H18" s="7">
        <v>15522440</v>
      </c>
      <c r="I18" s="6"/>
      <c r="J18" s="7">
        <v>21353109</v>
      </c>
      <c r="K18" s="6"/>
      <c r="L18" s="7">
        <v>14472484</v>
      </c>
      <c r="M18" s="24"/>
      <c r="O18" s="3"/>
      <c r="Q18" s="24"/>
    </row>
    <row r="19" spans="1:19" s="16" customFormat="1" ht="18.75" customHeight="1">
      <c r="A19" s="22"/>
      <c r="B19" s="22"/>
      <c r="C19" s="22" t="s">
        <v>13</v>
      </c>
      <c r="D19" s="22"/>
      <c r="E19" s="20"/>
      <c r="F19" s="26">
        <v>1354720516</v>
      </c>
      <c r="G19" s="6"/>
      <c r="H19" s="26">
        <v>1179940038</v>
      </c>
      <c r="I19" s="6"/>
      <c r="J19" s="26">
        <v>1303951045</v>
      </c>
      <c r="K19" s="6"/>
      <c r="L19" s="26">
        <v>1129532064</v>
      </c>
      <c r="M19" s="24">
        <f t="shared" ref="M19:S19" si="0">SUM(F11:F18)-F19</f>
        <v>0</v>
      </c>
      <c r="N19" s="24">
        <f t="shared" si="0"/>
        <v>0</v>
      </c>
      <c r="O19" s="24">
        <f t="shared" si="0"/>
        <v>0</v>
      </c>
      <c r="P19" s="24">
        <f t="shared" si="0"/>
        <v>0</v>
      </c>
      <c r="Q19" s="24">
        <f t="shared" si="0"/>
        <v>0</v>
      </c>
      <c r="R19" s="24">
        <f t="shared" si="0"/>
        <v>0</v>
      </c>
      <c r="S19" s="24">
        <f t="shared" si="0"/>
        <v>0</v>
      </c>
    </row>
    <row r="20" spans="1:19" s="16" customFormat="1" ht="18.75" customHeight="1">
      <c r="A20" s="22" t="s">
        <v>14</v>
      </c>
      <c r="B20" s="22"/>
      <c r="C20" s="22"/>
      <c r="D20" s="22"/>
      <c r="E20" s="20"/>
      <c r="F20" s="6"/>
      <c r="G20" s="6"/>
      <c r="H20" s="7"/>
      <c r="I20" s="6"/>
      <c r="J20" s="6"/>
      <c r="K20" s="6"/>
      <c r="L20" s="7"/>
    </row>
    <row r="21" spans="1:19" s="16" customFormat="1" ht="18.75" customHeight="1">
      <c r="B21" s="16" t="s">
        <v>15</v>
      </c>
      <c r="E21" s="20">
        <v>11</v>
      </c>
      <c r="F21" s="7">
        <v>34435000</v>
      </c>
      <c r="G21" s="6"/>
      <c r="H21" s="7">
        <v>72335000</v>
      </c>
      <c r="I21" s="6"/>
      <c r="J21" s="7">
        <v>25620000</v>
      </c>
      <c r="K21" s="6"/>
      <c r="L21" s="7">
        <v>63520000</v>
      </c>
      <c r="M21" s="3"/>
      <c r="O21" s="3"/>
      <c r="P21" s="3"/>
      <c r="Q21" s="3"/>
    </row>
    <row r="22" spans="1:19" s="16" customFormat="1" ht="18.75" customHeight="1">
      <c r="B22" s="16" t="s">
        <v>172</v>
      </c>
      <c r="E22" s="20"/>
      <c r="F22" s="7"/>
      <c r="G22" s="6"/>
      <c r="H22" s="7"/>
      <c r="I22" s="6"/>
      <c r="J22" s="6"/>
      <c r="K22" s="6"/>
      <c r="L22" s="7"/>
      <c r="M22" s="3"/>
      <c r="O22" s="3"/>
      <c r="P22" s="3"/>
      <c r="Q22" s="3"/>
    </row>
    <row r="23" spans="1:19" s="16" customFormat="1" ht="18.75" customHeight="1">
      <c r="C23" s="27" t="s">
        <v>173</v>
      </c>
      <c r="D23" s="27"/>
      <c r="E23" s="25">
        <v>9</v>
      </c>
      <c r="F23" s="7">
        <v>31231272</v>
      </c>
      <c r="G23" s="6"/>
      <c r="H23" s="7">
        <v>20405763</v>
      </c>
      <c r="I23" s="6"/>
      <c r="J23" s="7">
        <v>31231271</v>
      </c>
      <c r="K23" s="6"/>
      <c r="L23" s="7">
        <v>20405763</v>
      </c>
      <c r="M23" s="24"/>
      <c r="O23" s="3"/>
      <c r="Q23" s="24"/>
    </row>
    <row r="24" spans="1:19" s="16" customFormat="1" ht="18.75" customHeight="1">
      <c r="B24" s="16" t="s">
        <v>16</v>
      </c>
      <c r="E24" s="20">
        <v>12</v>
      </c>
      <c r="F24" s="7">
        <v>0</v>
      </c>
      <c r="G24" s="7"/>
      <c r="H24" s="7">
        <v>0</v>
      </c>
      <c r="I24" s="6"/>
      <c r="J24" s="7">
        <v>35700000</v>
      </c>
      <c r="K24" s="6"/>
      <c r="L24" s="7">
        <v>35700000</v>
      </c>
      <c r="M24" s="3"/>
      <c r="O24" s="3"/>
      <c r="P24" s="3"/>
      <c r="Q24" s="3"/>
    </row>
    <row r="25" spans="1:19" s="16" customFormat="1" ht="18.75" customHeight="1">
      <c r="B25" s="16" t="s">
        <v>200</v>
      </c>
      <c r="E25" s="20">
        <v>13</v>
      </c>
      <c r="F25" s="7">
        <v>606487606</v>
      </c>
      <c r="G25" s="7"/>
      <c r="H25" s="7">
        <v>0</v>
      </c>
      <c r="I25" s="6"/>
      <c r="J25" s="7">
        <v>606487606</v>
      </c>
      <c r="K25" s="6"/>
      <c r="L25" s="7">
        <v>0</v>
      </c>
      <c r="M25" s="3"/>
      <c r="O25" s="3"/>
      <c r="P25" s="3"/>
      <c r="Q25" s="3"/>
    </row>
    <row r="26" spans="1:19" s="16" customFormat="1" ht="18.75" customHeight="1">
      <c r="B26" s="16" t="s">
        <v>17</v>
      </c>
      <c r="E26" s="20">
        <v>14</v>
      </c>
      <c r="F26" s="7">
        <v>3598594</v>
      </c>
      <c r="G26" s="6"/>
      <c r="H26" s="7">
        <v>4893503</v>
      </c>
      <c r="I26" s="6"/>
      <c r="J26" s="7">
        <v>3262206</v>
      </c>
      <c r="K26" s="6"/>
      <c r="L26" s="7">
        <v>4487149</v>
      </c>
      <c r="M26" s="3"/>
      <c r="O26" s="3"/>
      <c r="P26" s="3"/>
      <c r="Q26" s="3"/>
    </row>
    <row r="27" spans="1:19" s="16" customFormat="1" ht="18.75" customHeight="1">
      <c r="B27" s="16" t="s">
        <v>122</v>
      </c>
      <c r="E27" s="20">
        <v>15</v>
      </c>
      <c r="F27" s="7">
        <v>16891566</v>
      </c>
      <c r="G27" s="6"/>
      <c r="H27" s="7">
        <v>20104455.859999999</v>
      </c>
      <c r="I27" s="6" t="s">
        <v>182</v>
      </c>
      <c r="J27" s="7">
        <v>15181028</v>
      </c>
      <c r="K27" s="6"/>
      <c r="L27" s="7">
        <v>19683623</v>
      </c>
      <c r="M27" s="3"/>
      <c r="O27" s="3"/>
      <c r="P27" s="3"/>
      <c r="Q27" s="3"/>
    </row>
    <row r="28" spans="1:19" s="16" customFormat="1" ht="18.75" customHeight="1">
      <c r="B28" s="16" t="s">
        <v>18</v>
      </c>
      <c r="E28" s="20">
        <v>16</v>
      </c>
      <c r="F28" s="7">
        <v>14401062</v>
      </c>
      <c r="G28" s="6"/>
      <c r="H28" s="7">
        <v>14401062</v>
      </c>
      <c r="I28" s="6"/>
      <c r="J28" s="7">
        <v>0</v>
      </c>
      <c r="K28" s="7"/>
      <c r="L28" s="7">
        <v>0</v>
      </c>
      <c r="M28" s="3"/>
      <c r="O28" s="3"/>
      <c r="P28" s="3"/>
      <c r="Q28" s="3"/>
    </row>
    <row r="29" spans="1:19" s="16" customFormat="1" ht="18.75" customHeight="1">
      <c r="B29" s="16" t="s">
        <v>19</v>
      </c>
      <c r="E29" s="20">
        <v>17</v>
      </c>
      <c r="F29" s="7">
        <v>4346615</v>
      </c>
      <c r="G29" s="6"/>
      <c r="H29" s="7">
        <v>6467475.6799999997</v>
      </c>
      <c r="I29" s="6"/>
      <c r="J29" s="7">
        <v>156851</v>
      </c>
      <c r="K29" s="6"/>
      <c r="L29" s="7">
        <v>186536</v>
      </c>
      <c r="M29" s="3"/>
      <c r="O29" s="3"/>
      <c r="P29" s="3"/>
      <c r="Q29" s="3"/>
    </row>
    <row r="30" spans="1:19" s="16" customFormat="1" ht="18.75" customHeight="1">
      <c r="B30" s="16" t="s">
        <v>20</v>
      </c>
      <c r="E30" s="20">
        <v>25</v>
      </c>
      <c r="F30" s="7">
        <v>4691425</v>
      </c>
      <c r="G30" s="6"/>
      <c r="H30" s="7">
        <v>4044817</v>
      </c>
      <c r="I30" s="6"/>
      <c r="J30" s="7">
        <v>4988603</v>
      </c>
      <c r="K30" s="6"/>
      <c r="L30" s="7">
        <v>4840423</v>
      </c>
      <c r="O30" s="3"/>
      <c r="P30" s="3"/>
      <c r="Q30" s="3"/>
    </row>
    <row r="31" spans="1:19" s="16" customFormat="1" ht="18.75" customHeight="1">
      <c r="B31" s="16" t="s">
        <v>179</v>
      </c>
      <c r="E31" s="20"/>
      <c r="F31" s="7">
        <v>19497708</v>
      </c>
      <c r="G31" s="6"/>
      <c r="H31" s="7">
        <v>18807930</v>
      </c>
      <c r="I31" s="6"/>
      <c r="J31" s="7">
        <v>15836184</v>
      </c>
      <c r="K31" s="6"/>
      <c r="L31" s="7">
        <v>15836184</v>
      </c>
      <c r="O31" s="3"/>
      <c r="P31" s="3"/>
      <c r="Q31" s="3"/>
    </row>
    <row r="32" spans="1:19" s="16" customFormat="1" ht="18.75" customHeight="1">
      <c r="B32" s="16" t="s">
        <v>21</v>
      </c>
      <c r="E32" s="20">
        <v>18</v>
      </c>
      <c r="F32" s="7">
        <v>25878442</v>
      </c>
      <c r="G32" s="6"/>
      <c r="H32" s="7">
        <v>22270697</v>
      </c>
      <c r="I32" s="6"/>
      <c r="J32" s="7">
        <v>25873453</v>
      </c>
      <c r="K32" s="6"/>
      <c r="L32" s="7">
        <v>22265708</v>
      </c>
      <c r="O32" s="3"/>
      <c r="P32" s="3"/>
      <c r="Q32" s="3"/>
    </row>
    <row r="33" spans="1:19" s="16" customFormat="1" ht="18.75" customHeight="1">
      <c r="A33" s="22"/>
      <c r="B33" s="22"/>
      <c r="C33" s="22" t="s">
        <v>22</v>
      </c>
      <c r="D33" s="22"/>
      <c r="E33" s="21"/>
      <c r="F33" s="26">
        <v>761459290</v>
      </c>
      <c r="G33" s="6"/>
      <c r="H33" s="26">
        <v>183730703.53999999</v>
      </c>
      <c r="I33" s="6"/>
      <c r="J33" s="26">
        <v>764337202</v>
      </c>
      <c r="K33" s="6"/>
      <c r="L33" s="26">
        <v>186925386</v>
      </c>
      <c r="M33" s="24">
        <f t="shared" ref="M33:S33" si="1">SUM(F21:F32)-F33</f>
        <v>0</v>
      </c>
      <c r="N33" s="24">
        <f t="shared" si="1"/>
        <v>0</v>
      </c>
      <c r="O33" s="24">
        <f t="shared" si="1"/>
        <v>0</v>
      </c>
      <c r="P33" s="24">
        <f t="shared" si="1"/>
        <v>0</v>
      </c>
      <c r="Q33" s="24">
        <f>SUM(J21:J32)-J33</f>
        <v>0</v>
      </c>
      <c r="R33" s="24">
        <f t="shared" si="1"/>
        <v>0</v>
      </c>
      <c r="S33" s="24">
        <f t="shared" si="1"/>
        <v>0</v>
      </c>
    </row>
    <row r="34" spans="1:19" s="16" customFormat="1" ht="18.75" customHeight="1" thickBot="1">
      <c r="A34" s="22" t="s">
        <v>23</v>
      </c>
      <c r="B34" s="22"/>
      <c r="C34" s="22"/>
      <c r="D34" s="22"/>
      <c r="F34" s="28">
        <v>2116179806</v>
      </c>
      <c r="G34" s="6"/>
      <c r="H34" s="28">
        <v>1363670742</v>
      </c>
      <c r="I34" s="6"/>
      <c r="J34" s="28">
        <v>2068288247</v>
      </c>
      <c r="K34" s="6"/>
      <c r="L34" s="28">
        <v>1316457450</v>
      </c>
      <c r="M34" s="24">
        <f t="shared" ref="M34:S34" si="2">F33+F19-F34</f>
        <v>0</v>
      </c>
      <c r="N34" s="24">
        <f t="shared" si="2"/>
        <v>0</v>
      </c>
      <c r="O34" s="24">
        <f t="shared" si="2"/>
        <v>-0.46000003814697266</v>
      </c>
      <c r="P34" s="24">
        <f t="shared" si="2"/>
        <v>0</v>
      </c>
      <c r="Q34" s="24">
        <f t="shared" si="2"/>
        <v>0</v>
      </c>
      <c r="R34" s="24">
        <f t="shared" si="2"/>
        <v>0</v>
      </c>
      <c r="S34" s="24">
        <f t="shared" si="2"/>
        <v>0</v>
      </c>
    </row>
    <row r="35" spans="1:19" s="16" customFormat="1" ht="12.75" customHeight="1" thickTop="1">
      <c r="F35" s="1"/>
      <c r="G35" s="1"/>
      <c r="H35" s="1"/>
      <c r="I35" s="1"/>
      <c r="J35" s="1"/>
      <c r="K35" s="1"/>
      <c r="L35" s="1"/>
      <c r="M35" s="24"/>
      <c r="N35" s="24">
        <f>L19+L33-L34</f>
        <v>0</v>
      </c>
    </row>
    <row r="36" spans="1:19" s="16" customFormat="1" ht="18.75" customHeight="1">
      <c r="A36" s="176" t="s">
        <v>153</v>
      </c>
      <c r="B36" s="176"/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24"/>
    </row>
    <row r="37" spans="1:19" s="16" customFormat="1" ht="15" customHeight="1">
      <c r="F37" s="1"/>
      <c r="G37" s="1"/>
      <c r="H37" s="1"/>
      <c r="I37" s="1"/>
      <c r="J37" s="1"/>
      <c r="K37" s="1"/>
      <c r="L37" s="1"/>
      <c r="M37" s="24"/>
    </row>
    <row r="38" spans="1:19" s="16" customFormat="1" ht="15" customHeight="1">
      <c r="F38" s="1"/>
      <c r="G38" s="1"/>
      <c r="H38" s="1"/>
      <c r="I38" s="1"/>
      <c r="J38" s="1"/>
      <c r="K38" s="1"/>
      <c r="L38" s="1"/>
      <c r="M38" s="24"/>
    </row>
    <row r="39" spans="1:19" s="16" customFormat="1" ht="21">
      <c r="A39" s="176" t="s">
        <v>154</v>
      </c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6"/>
      <c r="M39" s="24"/>
    </row>
    <row r="40" spans="1:19" s="16" customFormat="1" ht="14.1" customHeight="1">
      <c r="A40" s="176" t="s">
        <v>155</v>
      </c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24"/>
    </row>
    <row r="41" spans="1:19" s="16" customFormat="1">
      <c r="A41" s="178" t="s">
        <v>115</v>
      </c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24"/>
    </row>
    <row r="42" spans="1:19" s="16" customFormat="1">
      <c r="A42" s="180" t="s">
        <v>0</v>
      </c>
      <c r="B42" s="180"/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24"/>
    </row>
    <row r="43" spans="1:19" s="16" customFormat="1">
      <c r="A43" s="180" t="s">
        <v>116</v>
      </c>
      <c r="B43" s="180"/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24"/>
    </row>
    <row r="44" spans="1:19" s="16" customFormat="1">
      <c r="A44" s="180" t="str">
        <f>A4</f>
        <v>ณ วันที่ 31 ธันวาคม 2566</v>
      </c>
      <c r="B44" s="180"/>
      <c r="C44" s="180"/>
      <c r="D44" s="180"/>
      <c r="E44" s="180"/>
      <c r="F44" s="180"/>
      <c r="G44" s="180"/>
      <c r="H44" s="180"/>
      <c r="I44" s="180"/>
      <c r="J44" s="180"/>
      <c r="K44" s="180"/>
      <c r="L44" s="180"/>
      <c r="M44" s="24"/>
    </row>
    <row r="45" spans="1:19" s="16" customFormat="1" ht="9.9499999999999993" customHeight="1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24"/>
    </row>
    <row r="46" spans="1:19" s="16" customFormat="1" ht="18.75" customHeight="1">
      <c r="F46" s="17"/>
      <c r="G46" s="17"/>
      <c r="H46" s="17"/>
      <c r="I46" s="17"/>
      <c r="J46" s="17"/>
      <c r="K46" s="17"/>
      <c r="L46" s="18" t="s">
        <v>2</v>
      </c>
      <c r="M46" s="24"/>
    </row>
    <row r="47" spans="1:19" s="16" customFormat="1" ht="18.75" customHeight="1">
      <c r="F47" s="181" t="s">
        <v>3</v>
      </c>
      <c r="G47" s="181"/>
      <c r="H47" s="181"/>
      <c r="I47" s="20"/>
      <c r="J47" s="181" t="s">
        <v>4</v>
      </c>
      <c r="K47" s="181"/>
      <c r="L47" s="181"/>
      <c r="M47" s="24"/>
    </row>
    <row r="48" spans="1:19" s="16" customFormat="1" ht="18.75" customHeight="1">
      <c r="E48" s="21" t="s">
        <v>5</v>
      </c>
      <c r="F48" s="19">
        <f>F8</f>
        <v>2566</v>
      </c>
      <c r="G48" s="20"/>
      <c r="H48" s="29">
        <f>H8</f>
        <v>2565</v>
      </c>
      <c r="I48" s="20"/>
      <c r="J48" s="19">
        <f>F48</f>
        <v>2566</v>
      </c>
      <c r="K48" s="20"/>
      <c r="L48" s="19">
        <f>H48</f>
        <v>2565</v>
      </c>
      <c r="M48" s="24"/>
    </row>
    <row r="49" spans="1:19" s="16" customFormat="1" ht="18.75" customHeight="1">
      <c r="A49" s="177" t="s">
        <v>24</v>
      </c>
      <c r="B49" s="177"/>
      <c r="C49" s="177"/>
      <c r="D49" s="177"/>
      <c r="E49" s="21"/>
      <c r="H49" s="27"/>
      <c r="M49" s="24"/>
    </row>
    <row r="50" spans="1:19" s="16" customFormat="1" ht="18.75" customHeight="1">
      <c r="A50" s="22" t="s">
        <v>25</v>
      </c>
      <c r="B50" s="22"/>
      <c r="C50" s="22"/>
      <c r="D50" s="22"/>
      <c r="E50" s="21"/>
      <c r="H50" s="27"/>
      <c r="M50" s="24"/>
      <c r="O50" s="23"/>
    </row>
    <row r="51" spans="1:19" s="16" customFormat="1" ht="18.75" customHeight="1">
      <c r="B51" s="16" t="s">
        <v>26</v>
      </c>
      <c r="E51" s="20">
        <v>19</v>
      </c>
      <c r="F51" s="7">
        <v>16323368</v>
      </c>
      <c r="G51" s="6"/>
      <c r="H51" s="7">
        <v>24737117</v>
      </c>
      <c r="I51" s="6"/>
      <c r="J51" s="7">
        <v>16323368</v>
      </c>
      <c r="K51" s="6"/>
      <c r="L51" s="7">
        <v>20247000</v>
      </c>
      <c r="M51" s="24"/>
      <c r="O51" s="3"/>
      <c r="Q51" s="3"/>
    </row>
    <row r="52" spans="1:19" s="16" customFormat="1" ht="18.75" customHeight="1">
      <c r="B52" s="16" t="s">
        <v>157</v>
      </c>
      <c r="E52" s="20">
        <v>20</v>
      </c>
      <c r="F52" s="7">
        <v>390700975</v>
      </c>
      <c r="G52" s="6"/>
      <c r="H52" s="7">
        <v>223894927</v>
      </c>
      <c r="I52" s="6"/>
      <c r="J52" s="7">
        <v>377383104</v>
      </c>
      <c r="K52" s="6"/>
      <c r="L52" s="7">
        <v>215041216</v>
      </c>
      <c r="M52" s="24"/>
      <c r="O52" s="3"/>
      <c r="Q52" s="3"/>
    </row>
    <row r="53" spans="1:19" s="16" customFormat="1" ht="18.75" customHeight="1">
      <c r="B53" s="16" t="s">
        <v>27</v>
      </c>
      <c r="E53" s="20"/>
      <c r="F53" s="7">
        <v>130649759</v>
      </c>
      <c r="G53" s="6"/>
      <c r="H53" s="7">
        <v>67773629</v>
      </c>
      <c r="I53" s="6"/>
      <c r="J53" s="7">
        <v>128996510</v>
      </c>
      <c r="K53" s="6"/>
      <c r="L53" s="7">
        <v>66452507</v>
      </c>
      <c r="M53" s="24"/>
      <c r="O53" s="3"/>
      <c r="Q53" s="3"/>
    </row>
    <row r="54" spans="1:19" s="16" customFormat="1" ht="18.75" customHeight="1">
      <c r="B54" s="16" t="s">
        <v>174</v>
      </c>
      <c r="E54" s="20"/>
      <c r="F54" s="6"/>
      <c r="G54" s="6"/>
      <c r="H54" s="7"/>
      <c r="I54" s="6"/>
      <c r="J54" s="6"/>
      <c r="K54" s="6"/>
      <c r="L54" s="7"/>
      <c r="M54" s="24"/>
      <c r="O54" s="3"/>
      <c r="Q54" s="3"/>
    </row>
    <row r="55" spans="1:19" s="16" customFormat="1" ht="18.75" customHeight="1">
      <c r="C55" s="27" t="s">
        <v>171</v>
      </c>
      <c r="D55" s="30"/>
      <c r="E55" s="25">
        <v>9</v>
      </c>
      <c r="F55" s="7">
        <v>298371402</v>
      </c>
      <c r="G55" s="6"/>
      <c r="H55" s="7">
        <v>20912164</v>
      </c>
      <c r="I55" s="6"/>
      <c r="J55" s="7">
        <v>298371402</v>
      </c>
      <c r="K55" s="6"/>
      <c r="L55" s="7">
        <v>19102568</v>
      </c>
      <c r="M55" s="24"/>
      <c r="O55" s="3"/>
      <c r="Q55" s="3"/>
    </row>
    <row r="56" spans="1:19" s="16" customFormat="1" ht="18.75" customHeight="1">
      <c r="B56" s="16" t="s">
        <v>141</v>
      </c>
      <c r="E56" s="20"/>
      <c r="F56" s="6"/>
      <c r="G56" s="6"/>
      <c r="H56" s="7"/>
      <c r="I56" s="6"/>
      <c r="J56" s="6"/>
      <c r="K56" s="6"/>
      <c r="L56" s="7"/>
      <c r="M56" s="24"/>
      <c r="O56" s="3"/>
      <c r="Q56" s="3"/>
    </row>
    <row r="57" spans="1:19" s="16" customFormat="1" ht="18.75" customHeight="1">
      <c r="C57" s="16" t="s">
        <v>123</v>
      </c>
      <c r="E57" s="20">
        <v>15</v>
      </c>
      <c r="F57" s="7">
        <v>4770906</v>
      </c>
      <c r="G57" s="6"/>
      <c r="H57" s="7">
        <v>4399081</v>
      </c>
      <c r="I57" s="6"/>
      <c r="J57" s="7">
        <v>4130344</v>
      </c>
      <c r="K57" s="6"/>
      <c r="L57" s="7">
        <v>3951987</v>
      </c>
      <c r="M57" s="24"/>
      <c r="O57" s="3"/>
      <c r="Q57" s="3"/>
    </row>
    <row r="58" spans="1:19" s="16" customFormat="1" ht="18.75" customHeight="1">
      <c r="B58" s="16" t="s">
        <v>169</v>
      </c>
      <c r="E58" s="20"/>
      <c r="F58" s="6"/>
      <c r="G58" s="6"/>
      <c r="H58" s="7"/>
      <c r="I58" s="6"/>
      <c r="J58" s="6"/>
      <c r="K58" s="6"/>
      <c r="L58" s="7"/>
      <c r="M58" s="24"/>
      <c r="O58" s="3"/>
      <c r="Q58" s="3"/>
    </row>
    <row r="59" spans="1:19" s="16" customFormat="1" ht="18.75" customHeight="1">
      <c r="C59" s="16" t="s">
        <v>170</v>
      </c>
      <c r="E59" s="20">
        <v>21</v>
      </c>
      <c r="F59" s="7">
        <v>11112000</v>
      </c>
      <c r="G59" s="6"/>
      <c r="H59" s="7">
        <v>11112000</v>
      </c>
      <c r="I59" s="6"/>
      <c r="J59" s="7">
        <v>11112000</v>
      </c>
      <c r="K59" s="6"/>
      <c r="L59" s="7">
        <v>11112000</v>
      </c>
      <c r="M59" s="24"/>
      <c r="O59" s="3"/>
      <c r="Q59" s="3"/>
    </row>
    <row r="60" spans="1:19" s="16" customFormat="1" ht="18.75" customHeight="1">
      <c r="B60" s="16" t="s">
        <v>28</v>
      </c>
      <c r="E60" s="20"/>
      <c r="F60" s="7">
        <v>2132427</v>
      </c>
      <c r="G60" s="6"/>
      <c r="H60" s="7">
        <v>5856949</v>
      </c>
      <c r="I60" s="6"/>
      <c r="J60" s="7">
        <v>2132427</v>
      </c>
      <c r="K60" s="6"/>
      <c r="L60" s="7">
        <v>5856949</v>
      </c>
      <c r="M60" s="24"/>
      <c r="O60" s="3"/>
      <c r="Q60" s="3"/>
    </row>
    <row r="61" spans="1:19" s="16" customFormat="1" ht="18.75" customHeight="1">
      <c r="B61" s="16" t="s">
        <v>29</v>
      </c>
      <c r="E61" s="20"/>
      <c r="F61" s="7">
        <v>60932836</v>
      </c>
      <c r="G61" s="6"/>
      <c r="H61" s="7">
        <v>50458373</v>
      </c>
      <c r="I61" s="6"/>
      <c r="J61" s="7">
        <v>58624528</v>
      </c>
      <c r="K61" s="6"/>
      <c r="L61" s="7">
        <v>48931074</v>
      </c>
      <c r="M61" s="24"/>
      <c r="O61" s="3"/>
      <c r="Q61" s="3"/>
    </row>
    <row r="62" spans="1:19" s="16" customFormat="1" ht="18.75" customHeight="1">
      <c r="A62" s="22"/>
      <c r="B62" s="22"/>
      <c r="C62" s="22" t="s">
        <v>30</v>
      </c>
      <c r="D62" s="22"/>
      <c r="E62" s="20"/>
      <c r="F62" s="26">
        <v>914993673</v>
      </c>
      <c r="G62" s="6"/>
      <c r="H62" s="26">
        <v>409144240</v>
      </c>
      <c r="I62" s="6"/>
      <c r="J62" s="26">
        <v>897073683</v>
      </c>
      <c r="K62" s="6"/>
      <c r="L62" s="26">
        <v>390695301</v>
      </c>
      <c r="M62" s="24">
        <f t="shared" ref="M62:S62" si="3">SUM(F51:F61)-F62</f>
        <v>0</v>
      </c>
      <c r="N62" s="24">
        <f t="shared" si="3"/>
        <v>0</v>
      </c>
      <c r="O62" s="24">
        <f t="shared" si="3"/>
        <v>0</v>
      </c>
      <c r="P62" s="24">
        <f t="shared" si="3"/>
        <v>0</v>
      </c>
      <c r="Q62" s="24">
        <f t="shared" si="3"/>
        <v>0</v>
      </c>
      <c r="R62" s="24">
        <f t="shared" si="3"/>
        <v>0</v>
      </c>
      <c r="S62" s="24">
        <f t="shared" si="3"/>
        <v>0</v>
      </c>
    </row>
    <row r="63" spans="1:19" s="16" customFormat="1" ht="18.75" customHeight="1">
      <c r="A63" s="22" t="s">
        <v>31</v>
      </c>
      <c r="B63" s="22"/>
      <c r="C63" s="22"/>
      <c r="D63" s="22"/>
      <c r="E63" s="20"/>
      <c r="F63" s="6"/>
      <c r="G63" s="6"/>
      <c r="H63" s="7"/>
      <c r="I63" s="6"/>
      <c r="J63" s="6"/>
      <c r="K63" s="6"/>
      <c r="L63" s="7"/>
    </row>
    <row r="64" spans="1:19" s="16" customFormat="1" ht="18.75" customHeight="1">
      <c r="A64" s="22"/>
      <c r="B64" s="16" t="s">
        <v>211</v>
      </c>
      <c r="C64" s="22"/>
      <c r="D64" s="22"/>
      <c r="E64" s="20"/>
      <c r="F64" s="1">
        <v>86040814</v>
      </c>
      <c r="G64" s="1"/>
      <c r="H64" s="166">
        <v>0</v>
      </c>
      <c r="I64" s="1"/>
      <c r="J64" s="1">
        <v>86040814</v>
      </c>
      <c r="K64" s="1"/>
      <c r="L64" s="166">
        <v>0</v>
      </c>
    </row>
    <row r="65" spans="1:19" s="16" customFormat="1" ht="18.75" customHeight="1">
      <c r="A65" s="22"/>
      <c r="B65" s="16" t="s">
        <v>174</v>
      </c>
      <c r="C65" s="22"/>
      <c r="D65" s="22"/>
      <c r="E65" s="20"/>
      <c r="F65" s="6"/>
      <c r="G65" s="6"/>
      <c r="H65" s="7"/>
      <c r="I65" s="6"/>
      <c r="J65" s="6"/>
      <c r="K65" s="6"/>
      <c r="L65" s="7"/>
    </row>
    <row r="66" spans="1:19" s="16" customFormat="1" ht="18.75" customHeight="1">
      <c r="C66" s="27" t="s">
        <v>173</v>
      </c>
      <c r="D66" s="30"/>
      <c r="E66" s="25">
        <v>9</v>
      </c>
      <c r="F66" s="7">
        <v>57476549</v>
      </c>
      <c r="G66" s="6"/>
      <c r="H66" s="7">
        <v>26296260</v>
      </c>
      <c r="I66" s="6"/>
      <c r="J66" s="7">
        <v>57476549</v>
      </c>
      <c r="K66" s="6"/>
      <c r="L66" s="7">
        <v>26296260</v>
      </c>
      <c r="M66" s="24"/>
      <c r="O66" s="3"/>
      <c r="Q66" s="3"/>
    </row>
    <row r="67" spans="1:19" s="16" customFormat="1" ht="18.75" customHeight="1">
      <c r="B67" s="16" t="s">
        <v>176</v>
      </c>
      <c r="E67" s="20"/>
      <c r="F67" s="6"/>
      <c r="G67" s="6"/>
      <c r="H67" s="7"/>
      <c r="I67" s="6"/>
      <c r="J67" s="6"/>
      <c r="K67" s="6"/>
      <c r="L67" s="7"/>
    </row>
    <row r="68" spans="1:19" s="16" customFormat="1" ht="18.75" customHeight="1">
      <c r="C68" s="16" t="s">
        <v>175</v>
      </c>
      <c r="E68" s="20">
        <v>15</v>
      </c>
      <c r="F68" s="7">
        <v>13428159</v>
      </c>
      <c r="G68" s="6"/>
      <c r="H68" s="7">
        <v>16469297</v>
      </c>
      <c r="I68" s="6"/>
      <c r="J68" s="7">
        <v>12338952</v>
      </c>
      <c r="K68" s="6"/>
      <c r="L68" s="7">
        <v>16469296.85</v>
      </c>
      <c r="O68" s="3"/>
      <c r="Q68" s="3"/>
    </row>
    <row r="69" spans="1:19" s="16" customFormat="1" ht="18.75" customHeight="1">
      <c r="B69" s="16" t="s">
        <v>158</v>
      </c>
      <c r="E69" s="20">
        <v>21</v>
      </c>
      <c r="F69" s="7">
        <v>124718200</v>
      </c>
      <c r="G69" s="6"/>
      <c r="H69" s="7">
        <v>68702000</v>
      </c>
      <c r="I69" s="6"/>
      <c r="J69" s="7">
        <v>124718200</v>
      </c>
      <c r="K69" s="6"/>
      <c r="L69" s="7">
        <v>68702000</v>
      </c>
      <c r="O69" s="3"/>
      <c r="Q69" s="3"/>
    </row>
    <row r="70" spans="1:19" s="16" customFormat="1" ht="18.75" customHeight="1">
      <c r="B70" s="16" t="s">
        <v>180</v>
      </c>
      <c r="E70" s="20"/>
      <c r="F70" s="6"/>
      <c r="G70" s="6"/>
      <c r="H70" s="7"/>
      <c r="I70" s="6"/>
      <c r="J70" s="7"/>
      <c r="K70" s="6"/>
      <c r="L70" s="7"/>
      <c r="O70" s="3"/>
      <c r="Q70" s="3"/>
    </row>
    <row r="71" spans="1:19" s="16" customFormat="1" ht="18.75" customHeight="1">
      <c r="C71" s="16" t="s">
        <v>181</v>
      </c>
      <c r="E71" s="20">
        <v>22</v>
      </c>
      <c r="F71" s="7">
        <v>23437215</v>
      </c>
      <c r="G71" s="6"/>
      <c r="H71" s="7">
        <v>19688285</v>
      </c>
      <c r="I71" s="6"/>
      <c r="J71" s="7">
        <v>21124873</v>
      </c>
      <c r="K71" s="6"/>
      <c r="L71" s="7">
        <v>17937105</v>
      </c>
      <c r="O71" s="3"/>
      <c r="Q71" s="3"/>
    </row>
    <row r="72" spans="1:19" s="16" customFormat="1" ht="18.75" customHeight="1">
      <c r="A72" s="22"/>
      <c r="B72" s="22"/>
      <c r="C72" s="22" t="s">
        <v>32</v>
      </c>
      <c r="D72" s="22"/>
      <c r="E72" s="21"/>
      <c r="F72" s="26">
        <v>305100937</v>
      </c>
      <c r="G72" s="6"/>
      <c r="H72" s="26">
        <v>131155842</v>
      </c>
      <c r="I72" s="6"/>
      <c r="J72" s="26">
        <v>301699388</v>
      </c>
      <c r="K72" s="6"/>
      <c r="L72" s="26">
        <v>129404662</v>
      </c>
      <c r="M72" s="24">
        <f>SUM(F64:F71)-F72</f>
        <v>0</v>
      </c>
      <c r="N72" s="24">
        <f>SUM(G68:G71)-G72</f>
        <v>0</v>
      </c>
      <c r="O72" s="24">
        <f>SUM(H66:H71)-H72</f>
        <v>0</v>
      </c>
      <c r="P72" s="24">
        <f>SUM(I68:I71)-I72</f>
        <v>0</v>
      </c>
      <c r="Q72" s="24">
        <f>SUM(J64:J71)-J72</f>
        <v>0</v>
      </c>
      <c r="R72" s="24">
        <f>SUM(K68:K71)-K72</f>
        <v>0</v>
      </c>
      <c r="S72" s="24">
        <f>SUM(L66:L71)-L72</f>
        <v>-0.15000000596046448</v>
      </c>
    </row>
    <row r="73" spans="1:19" s="16" customFormat="1" ht="18.75" customHeight="1">
      <c r="A73" s="22" t="s">
        <v>33</v>
      </c>
      <c r="B73" s="22"/>
      <c r="C73" s="22"/>
      <c r="D73" s="22"/>
      <c r="F73" s="26">
        <v>1220094610</v>
      </c>
      <c r="G73" s="6"/>
      <c r="H73" s="26">
        <v>540300082</v>
      </c>
      <c r="I73" s="6"/>
      <c r="J73" s="26">
        <v>1198773071</v>
      </c>
      <c r="K73" s="6"/>
      <c r="L73" s="26">
        <v>520099963</v>
      </c>
      <c r="M73" s="24">
        <f t="shared" ref="M73:S73" si="4">F62+F72-F73</f>
        <v>0</v>
      </c>
      <c r="N73" s="24">
        <f t="shared" si="4"/>
        <v>0</v>
      </c>
      <c r="O73" s="24">
        <f t="shared" si="4"/>
        <v>0</v>
      </c>
      <c r="P73" s="24">
        <f t="shared" si="4"/>
        <v>0</v>
      </c>
      <c r="Q73" s="24">
        <f t="shared" si="4"/>
        <v>0</v>
      </c>
      <c r="R73" s="24">
        <f t="shared" si="4"/>
        <v>0</v>
      </c>
      <c r="S73" s="24">
        <f t="shared" si="4"/>
        <v>0</v>
      </c>
    </row>
    <row r="74" spans="1:19" s="16" customFormat="1" ht="9" customHeight="1">
      <c r="F74" s="1"/>
      <c r="G74" s="1"/>
      <c r="H74" s="1"/>
      <c r="I74" s="1"/>
      <c r="J74" s="1"/>
      <c r="K74" s="1"/>
      <c r="L74" s="1"/>
      <c r="M74" s="24"/>
      <c r="N74" s="24">
        <f>L62+L72-L73</f>
        <v>0</v>
      </c>
    </row>
    <row r="75" spans="1:19" s="16" customFormat="1" ht="18.75" customHeight="1">
      <c r="A75" s="176" t="s">
        <v>153</v>
      </c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24"/>
    </row>
    <row r="76" spans="1:19" s="16" customFormat="1" ht="15" customHeight="1">
      <c r="F76" s="1"/>
      <c r="G76" s="1"/>
      <c r="H76" s="1"/>
      <c r="I76" s="1"/>
      <c r="J76" s="1"/>
      <c r="K76" s="1"/>
      <c r="L76" s="1"/>
      <c r="M76" s="24"/>
    </row>
    <row r="77" spans="1:19" s="16" customFormat="1" ht="15" customHeight="1">
      <c r="F77" s="1"/>
      <c r="G77" s="1"/>
      <c r="H77" s="1"/>
      <c r="I77" s="1"/>
      <c r="J77" s="1"/>
      <c r="K77" s="1"/>
      <c r="L77" s="1"/>
      <c r="M77" s="24"/>
    </row>
    <row r="78" spans="1:19" s="16" customFormat="1" ht="21">
      <c r="A78" s="176" t="s">
        <v>154</v>
      </c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24"/>
    </row>
    <row r="79" spans="1:19" s="16" customFormat="1" ht="13.5" customHeight="1">
      <c r="A79" s="176" t="s">
        <v>155</v>
      </c>
      <c r="B79" s="176"/>
      <c r="C79" s="176"/>
      <c r="D79" s="176"/>
      <c r="E79" s="176"/>
      <c r="F79" s="176"/>
      <c r="G79" s="176"/>
      <c r="H79" s="176"/>
      <c r="I79" s="176"/>
      <c r="J79" s="176"/>
      <c r="K79" s="176"/>
      <c r="L79" s="176"/>
      <c r="M79" s="24"/>
    </row>
    <row r="80" spans="1:19">
      <c r="A80" s="178" t="s">
        <v>117</v>
      </c>
      <c r="B80" s="179"/>
      <c r="C80" s="179"/>
      <c r="D80" s="179"/>
      <c r="E80" s="179"/>
      <c r="F80" s="179"/>
      <c r="G80" s="179"/>
      <c r="H80" s="179"/>
      <c r="I80" s="179"/>
      <c r="J80" s="179"/>
      <c r="K80" s="179"/>
      <c r="L80" s="179"/>
      <c r="M80" s="24"/>
    </row>
    <row r="81" spans="1:13">
      <c r="A81" s="180" t="s">
        <v>0</v>
      </c>
      <c r="B81" s="180"/>
      <c r="C81" s="180"/>
      <c r="D81" s="180"/>
      <c r="E81" s="180"/>
      <c r="F81" s="180"/>
      <c r="G81" s="180"/>
      <c r="H81" s="180"/>
      <c r="I81" s="180"/>
      <c r="J81" s="180"/>
      <c r="K81" s="180"/>
      <c r="L81" s="180"/>
      <c r="M81" s="24"/>
    </row>
    <row r="82" spans="1:13">
      <c r="A82" s="180" t="s">
        <v>116</v>
      </c>
      <c r="B82" s="180"/>
      <c r="C82" s="180"/>
      <c r="D82" s="180"/>
      <c r="E82" s="180"/>
      <c r="F82" s="180"/>
      <c r="G82" s="180"/>
      <c r="H82" s="180"/>
      <c r="I82" s="180"/>
      <c r="J82" s="180"/>
      <c r="K82" s="180"/>
      <c r="L82" s="180"/>
      <c r="M82" s="24"/>
    </row>
    <row r="83" spans="1:13">
      <c r="A83" s="180" t="str">
        <f>A44</f>
        <v>ณ วันที่ 31 ธันวาคม 2566</v>
      </c>
      <c r="B83" s="180"/>
      <c r="C83" s="180"/>
      <c r="D83" s="180"/>
      <c r="E83" s="180"/>
      <c r="F83" s="180"/>
      <c r="G83" s="180"/>
      <c r="H83" s="180"/>
      <c r="I83" s="180"/>
      <c r="J83" s="180"/>
      <c r="K83" s="180"/>
      <c r="L83" s="180"/>
      <c r="M83" s="24"/>
    </row>
    <row r="84" spans="1:13" s="16" customFormat="1" ht="9.9499999999999993" customHeight="1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24"/>
    </row>
    <row r="85" spans="1:13" ht="21">
      <c r="A85" s="16"/>
      <c r="B85" s="16"/>
      <c r="C85" s="16"/>
      <c r="D85" s="16"/>
      <c r="E85" s="16"/>
      <c r="F85" s="17"/>
      <c r="G85" s="17"/>
      <c r="H85" s="17"/>
      <c r="I85" s="17"/>
      <c r="J85" s="17"/>
      <c r="K85" s="17"/>
      <c r="L85" s="18" t="s">
        <v>2</v>
      </c>
      <c r="M85" s="24"/>
    </row>
    <row r="86" spans="1:13" ht="21">
      <c r="A86" s="16"/>
      <c r="B86" s="16"/>
      <c r="C86" s="16"/>
      <c r="D86" s="16"/>
      <c r="E86" s="16"/>
      <c r="F86" s="181" t="s">
        <v>3</v>
      </c>
      <c r="G86" s="181"/>
      <c r="H86" s="181"/>
      <c r="I86" s="20"/>
      <c r="J86" s="181" t="s">
        <v>4</v>
      </c>
      <c r="K86" s="181"/>
      <c r="L86" s="181"/>
      <c r="M86" s="24"/>
    </row>
    <row r="87" spans="1:13" ht="21">
      <c r="A87" s="16"/>
      <c r="B87" s="16"/>
      <c r="C87" s="16"/>
      <c r="D87" s="16"/>
      <c r="E87" s="21" t="s">
        <v>5</v>
      </c>
      <c r="F87" s="19">
        <f>F48</f>
        <v>2566</v>
      </c>
      <c r="G87" s="20"/>
      <c r="H87" s="19">
        <f>H48</f>
        <v>2565</v>
      </c>
      <c r="I87" s="20"/>
      <c r="J87" s="19">
        <f>F87</f>
        <v>2566</v>
      </c>
      <c r="K87" s="20"/>
      <c r="L87" s="19">
        <f>H87</f>
        <v>2565</v>
      </c>
      <c r="M87" s="24"/>
    </row>
    <row r="88" spans="1:13" ht="22.5" customHeight="1">
      <c r="A88" s="177" t="s">
        <v>124</v>
      </c>
      <c r="B88" s="177"/>
      <c r="C88" s="177"/>
      <c r="D88" s="177"/>
      <c r="F88" s="32"/>
      <c r="G88" s="32"/>
      <c r="H88" s="32"/>
      <c r="I88" s="32"/>
      <c r="J88" s="32"/>
      <c r="K88" s="32"/>
      <c r="L88" s="32"/>
      <c r="M88" s="24"/>
    </row>
    <row r="89" spans="1:13" s="34" customFormat="1" ht="22.5" customHeight="1">
      <c r="A89" s="33" t="s">
        <v>34</v>
      </c>
      <c r="B89" s="20"/>
      <c r="C89" s="20"/>
      <c r="D89" s="20"/>
      <c r="E89" s="31"/>
      <c r="F89" s="32"/>
      <c r="G89" s="32"/>
      <c r="H89" s="32"/>
      <c r="I89" s="32"/>
      <c r="J89" s="32"/>
      <c r="K89" s="32"/>
      <c r="L89" s="32"/>
      <c r="M89" s="24"/>
    </row>
    <row r="90" spans="1:13" ht="22.5" customHeight="1">
      <c r="B90" s="16" t="s">
        <v>35</v>
      </c>
      <c r="C90" s="15"/>
      <c r="D90" s="15"/>
      <c r="E90" s="20">
        <v>31</v>
      </c>
      <c r="F90" s="32"/>
      <c r="G90" s="32"/>
      <c r="H90" s="32"/>
      <c r="I90" s="32"/>
      <c r="J90" s="32"/>
      <c r="K90" s="32"/>
      <c r="L90" s="32"/>
      <c r="M90" s="24"/>
    </row>
    <row r="91" spans="1:13" ht="22.5" customHeight="1">
      <c r="C91" s="16" t="s">
        <v>40</v>
      </c>
      <c r="D91" s="15"/>
      <c r="F91" s="32"/>
      <c r="G91" s="32"/>
      <c r="H91" s="32"/>
      <c r="I91" s="32"/>
      <c r="J91" s="32"/>
      <c r="K91" s="32"/>
      <c r="L91" s="32"/>
      <c r="M91" s="24"/>
    </row>
    <row r="92" spans="1:13" ht="22.5" customHeight="1" thickBot="1">
      <c r="C92" s="16"/>
      <c r="D92" s="16" t="s">
        <v>177</v>
      </c>
      <c r="F92" s="35">
        <v>337500000</v>
      </c>
      <c r="G92" s="32"/>
      <c r="H92" s="35">
        <v>337500000</v>
      </c>
      <c r="I92" s="32"/>
      <c r="J92" s="35">
        <v>337500000</v>
      </c>
      <c r="K92" s="32"/>
      <c r="L92" s="35">
        <v>337500000</v>
      </c>
      <c r="M92" s="24"/>
    </row>
    <row r="93" spans="1:13" ht="22.5" customHeight="1" thickTop="1">
      <c r="C93" s="16" t="s">
        <v>41</v>
      </c>
      <c r="D93" s="15"/>
      <c r="F93" s="6"/>
      <c r="G93" s="6"/>
      <c r="H93" s="7"/>
      <c r="I93" s="6"/>
      <c r="J93" s="6"/>
      <c r="K93" s="6"/>
      <c r="L93" s="7"/>
      <c r="M93" s="24"/>
    </row>
    <row r="94" spans="1:13" ht="22.5" hidden="1" customHeight="1">
      <c r="C94" s="15"/>
      <c r="D94" s="16" t="s">
        <v>186</v>
      </c>
      <c r="F94" s="6"/>
      <c r="G94" s="6"/>
      <c r="H94" s="7"/>
      <c r="I94" s="6"/>
      <c r="J94" s="6"/>
      <c r="K94" s="6"/>
      <c r="L94" s="7"/>
      <c r="M94" s="24"/>
    </row>
    <row r="95" spans="1:13" ht="22.5" customHeight="1">
      <c r="A95" s="16"/>
      <c r="B95" s="16"/>
      <c r="C95" s="16"/>
      <c r="D95" s="16" t="s">
        <v>186</v>
      </c>
      <c r="F95" s="7"/>
      <c r="G95" s="6"/>
      <c r="H95" s="7">
        <v>308959857</v>
      </c>
      <c r="I95" s="6"/>
      <c r="J95" s="7"/>
      <c r="K95" s="6"/>
      <c r="L95" s="7">
        <v>308959857</v>
      </c>
      <c r="M95" s="24"/>
    </row>
    <row r="96" spans="1:13" ht="22.5" customHeight="1">
      <c r="A96" s="16"/>
      <c r="B96" s="16"/>
      <c r="C96" s="16"/>
      <c r="D96" s="16" t="s">
        <v>209</v>
      </c>
      <c r="F96" s="1">
        <v>336050222</v>
      </c>
      <c r="G96" s="6"/>
      <c r="H96" s="7"/>
      <c r="I96" s="6"/>
      <c r="J96" s="1">
        <v>336050222</v>
      </c>
      <c r="K96" s="6"/>
      <c r="L96" s="7"/>
      <c r="M96" s="24"/>
    </row>
    <row r="97" spans="1:20" ht="22.5" customHeight="1">
      <c r="B97" s="16" t="s">
        <v>36</v>
      </c>
      <c r="C97" s="15"/>
      <c r="D97" s="16"/>
      <c r="F97" s="7">
        <v>266112909</v>
      </c>
      <c r="G97" s="6"/>
      <c r="H97" s="7">
        <v>239022544</v>
      </c>
      <c r="I97" s="6"/>
      <c r="J97" s="7">
        <v>266112909</v>
      </c>
      <c r="K97" s="6"/>
      <c r="L97" s="7">
        <v>239022544</v>
      </c>
      <c r="M97" s="24"/>
    </row>
    <row r="98" spans="1:20" ht="22.5" customHeight="1">
      <c r="B98" s="16" t="s">
        <v>37</v>
      </c>
      <c r="C98" s="15"/>
      <c r="D98" s="16"/>
      <c r="E98" s="36"/>
      <c r="F98" s="6"/>
      <c r="G98" s="6"/>
      <c r="H98" s="7"/>
      <c r="I98" s="6"/>
      <c r="J98" s="6"/>
      <c r="K98" s="6"/>
      <c r="L98" s="7"/>
      <c r="M98" s="24"/>
    </row>
    <row r="99" spans="1:20" ht="22.5" customHeight="1">
      <c r="C99" s="16" t="s">
        <v>42</v>
      </c>
      <c r="D99" s="15"/>
      <c r="E99" s="20">
        <v>23</v>
      </c>
      <c r="F99" s="7">
        <v>33750000</v>
      </c>
      <c r="G99" s="6"/>
      <c r="H99" s="7">
        <v>33750000</v>
      </c>
      <c r="I99" s="6"/>
      <c r="J99" s="7">
        <v>33750000</v>
      </c>
      <c r="K99" s="6"/>
      <c r="L99" s="7">
        <v>33750000</v>
      </c>
      <c r="M99" s="24"/>
      <c r="O99" s="37"/>
      <c r="P99" s="37"/>
    </row>
    <row r="100" spans="1:20" ht="22.5" customHeight="1">
      <c r="C100" s="16" t="s">
        <v>43</v>
      </c>
      <c r="D100" s="15"/>
      <c r="E100" s="36"/>
      <c r="F100" s="38">
        <v>236716276</v>
      </c>
      <c r="G100" s="6"/>
      <c r="H100" s="38">
        <v>217965325</v>
      </c>
      <c r="I100" s="6"/>
      <c r="J100" s="38">
        <v>233602045</v>
      </c>
      <c r="K100" s="6"/>
      <c r="L100" s="38">
        <v>214625086</v>
      </c>
      <c r="M100" s="24"/>
      <c r="N100" s="37"/>
      <c r="O100" s="37"/>
      <c r="P100" s="37"/>
    </row>
    <row r="101" spans="1:20" ht="22.5" customHeight="1">
      <c r="B101" s="16" t="s">
        <v>125</v>
      </c>
      <c r="C101" s="15"/>
      <c r="D101" s="16"/>
      <c r="F101" s="7">
        <v>872629407</v>
      </c>
      <c r="G101" s="6"/>
      <c r="H101" s="7">
        <v>799697726</v>
      </c>
      <c r="I101" s="6"/>
      <c r="J101" s="7">
        <v>869515176</v>
      </c>
      <c r="K101" s="6"/>
      <c r="L101" s="7">
        <v>796357487</v>
      </c>
      <c r="M101" s="24">
        <f t="shared" ref="M101:S101" si="5">SUM(F94:F100)-F101</f>
        <v>0</v>
      </c>
      <c r="N101" s="24">
        <f t="shared" si="5"/>
        <v>0</v>
      </c>
      <c r="O101" s="24">
        <f>SUM(H94:H100)-H101</f>
        <v>0</v>
      </c>
      <c r="P101" s="24">
        <f t="shared" si="5"/>
        <v>0</v>
      </c>
      <c r="Q101" s="24">
        <f t="shared" si="5"/>
        <v>0</v>
      </c>
      <c r="R101" s="24">
        <f t="shared" si="5"/>
        <v>0</v>
      </c>
      <c r="S101" s="24">
        <f t="shared" si="5"/>
        <v>0</v>
      </c>
      <c r="T101" s="24"/>
    </row>
    <row r="102" spans="1:20" ht="22.5" customHeight="1">
      <c r="B102" s="16" t="s">
        <v>151</v>
      </c>
      <c r="C102" s="16"/>
      <c r="D102" s="16"/>
      <c r="E102" s="16"/>
      <c r="F102" s="39"/>
      <c r="G102" s="39"/>
      <c r="H102" s="40"/>
      <c r="I102" s="39"/>
      <c r="J102" s="40"/>
      <c r="K102" s="39"/>
      <c r="L102" s="39"/>
      <c r="M102" s="24">
        <f>F101-ส่วนของผู้ถือหุ้น!P22</f>
        <v>0</v>
      </c>
      <c r="N102" s="24"/>
      <c r="O102" s="24">
        <f>H101-ส่วนของผู้ถือหุ้น!P18</f>
        <v>0</v>
      </c>
      <c r="P102" s="24"/>
      <c r="Q102" s="24">
        <f>J101-'ส่วนของผู้ถือหุ้น (ต่อ)'!P20</f>
        <v>0</v>
      </c>
      <c r="R102" s="24"/>
      <c r="S102" s="24">
        <f>L101-'ส่วนของผู้ถือหุ้น (ต่อ)'!P16</f>
        <v>0</v>
      </c>
      <c r="T102" s="24"/>
    </row>
    <row r="103" spans="1:20" ht="22.5" customHeight="1">
      <c r="B103" s="16"/>
      <c r="C103" s="16" t="s">
        <v>86</v>
      </c>
      <c r="D103" s="16"/>
      <c r="E103" s="16"/>
      <c r="F103" s="38">
        <v>23455789</v>
      </c>
      <c r="G103" s="6"/>
      <c r="H103" s="38">
        <v>23672934</v>
      </c>
      <c r="I103" s="6"/>
      <c r="J103" s="38">
        <v>0</v>
      </c>
      <c r="K103" s="6"/>
      <c r="L103" s="38">
        <v>0</v>
      </c>
      <c r="M103" s="24">
        <f>F103-ส่วนของผู้ถือหุ้น!R22</f>
        <v>0</v>
      </c>
      <c r="N103" s="24"/>
      <c r="O103" s="24">
        <f>H103-ส่วนของผู้ถือหุ้น!R18</f>
        <v>0</v>
      </c>
      <c r="P103" s="24"/>
      <c r="Q103" s="24"/>
      <c r="R103" s="24"/>
      <c r="S103" s="24"/>
      <c r="T103" s="24"/>
    </row>
    <row r="104" spans="1:20" ht="22.5" customHeight="1">
      <c r="A104" s="41" t="s">
        <v>38</v>
      </c>
      <c r="B104" s="42"/>
      <c r="C104" s="15"/>
      <c r="D104" s="16"/>
      <c r="F104" s="26">
        <v>896085196</v>
      </c>
      <c r="G104" s="6"/>
      <c r="H104" s="26">
        <v>823370660</v>
      </c>
      <c r="I104" s="6"/>
      <c r="J104" s="26">
        <v>869515176</v>
      </c>
      <c r="K104" s="6"/>
      <c r="L104" s="26">
        <v>796357487</v>
      </c>
      <c r="M104" s="24">
        <f>SUM(F101:F103)-F104</f>
        <v>0</v>
      </c>
      <c r="N104" s="24">
        <f t="shared" ref="N104:S104" si="6">SUM(G101:G103)-G104</f>
        <v>0</v>
      </c>
      <c r="O104" s="24">
        <f t="shared" si="6"/>
        <v>0</v>
      </c>
      <c r="P104" s="24">
        <f t="shared" si="6"/>
        <v>0</v>
      </c>
      <c r="Q104" s="24">
        <f t="shared" si="6"/>
        <v>0</v>
      </c>
      <c r="R104" s="24">
        <f t="shared" si="6"/>
        <v>0</v>
      </c>
      <c r="S104" s="24">
        <f t="shared" si="6"/>
        <v>0</v>
      </c>
      <c r="T104" s="24"/>
    </row>
    <row r="105" spans="1:20" ht="22.5" customHeight="1" thickBot="1">
      <c r="A105" s="41" t="s">
        <v>39</v>
      </c>
      <c r="B105" s="42"/>
      <c r="C105" s="15"/>
      <c r="D105" s="15"/>
      <c r="F105" s="28">
        <v>2116179806</v>
      </c>
      <c r="G105" s="6"/>
      <c r="H105" s="28">
        <v>1363670742</v>
      </c>
      <c r="I105" s="6"/>
      <c r="J105" s="28">
        <v>2068288247</v>
      </c>
      <c r="K105" s="6"/>
      <c r="L105" s="28">
        <v>1316457450</v>
      </c>
      <c r="M105" s="24">
        <f t="shared" ref="M105:S105" si="7">F104+F73-F105</f>
        <v>0</v>
      </c>
      <c r="N105" s="24">
        <f t="shared" si="7"/>
        <v>0</v>
      </c>
      <c r="O105" s="24">
        <f t="shared" si="7"/>
        <v>0</v>
      </c>
      <c r="P105" s="24">
        <f t="shared" si="7"/>
        <v>0</v>
      </c>
      <c r="Q105" s="24">
        <f>J104+J73-J105</f>
        <v>0</v>
      </c>
      <c r="R105" s="24">
        <f t="shared" si="7"/>
        <v>0</v>
      </c>
      <c r="S105" s="24">
        <f t="shared" si="7"/>
        <v>0</v>
      </c>
      <c r="T105" s="24"/>
    </row>
    <row r="106" spans="1:20" ht="22.5" customHeight="1" thickTop="1">
      <c r="F106" s="6"/>
      <c r="G106" s="6"/>
      <c r="H106" s="6"/>
      <c r="I106" s="6"/>
      <c r="J106" s="6"/>
      <c r="K106" s="6"/>
      <c r="L106" s="6"/>
      <c r="M106" s="24">
        <f t="shared" ref="M106:S106" si="8">F105-F34</f>
        <v>0</v>
      </c>
      <c r="N106" s="24">
        <f t="shared" si="8"/>
        <v>0</v>
      </c>
      <c r="O106" s="24">
        <f t="shared" si="8"/>
        <v>0</v>
      </c>
      <c r="P106" s="24">
        <f t="shared" si="8"/>
        <v>0</v>
      </c>
      <c r="Q106" s="24">
        <f t="shared" si="8"/>
        <v>0</v>
      </c>
      <c r="R106" s="24">
        <f t="shared" si="8"/>
        <v>0</v>
      </c>
      <c r="S106" s="24">
        <f t="shared" si="8"/>
        <v>0</v>
      </c>
    </row>
    <row r="107" spans="1:20" ht="3" customHeight="1">
      <c r="F107" s="1"/>
      <c r="G107" s="1"/>
      <c r="H107" s="1"/>
      <c r="I107" s="1"/>
      <c r="J107" s="1"/>
      <c r="K107" s="1"/>
      <c r="L107" s="1"/>
      <c r="M107" s="24"/>
      <c r="N107" s="24"/>
      <c r="O107" s="24"/>
      <c r="P107" s="24"/>
      <c r="Q107" s="24"/>
      <c r="R107" s="24"/>
      <c r="S107" s="24"/>
    </row>
    <row r="108" spans="1:20" s="16" customFormat="1" ht="22.5" customHeight="1">
      <c r="A108" s="176" t="s">
        <v>153</v>
      </c>
      <c r="B108" s="176"/>
      <c r="C108" s="176"/>
      <c r="D108" s="176"/>
      <c r="E108" s="176"/>
      <c r="F108" s="176"/>
      <c r="G108" s="176"/>
      <c r="H108" s="176"/>
      <c r="I108" s="176"/>
      <c r="J108" s="176"/>
      <c r="K108" s="176"/>
      <c r="L108" s="176"/>
    </row>
    <row r="109" spans="1:20" s="16" customFormat="1" ht="21">
      <c r="A109" s="176" t="s">
        <v>192</v>
      </c>
      <c r="B109" s="176"/>
      <c r="C109" s="176"/>
      <c r="D109" s="176"/>
      <c r="E109" s="176"/>
      <c r="F109" s="176"/>
      <c r="G109" s="176"/>
      <c r="H109" s="176"/>
      <c r="I109" s="176"/>
      <c r="J109" s="176"/>
      <c r="K109" s="176"/>
      <c r="L109" s="176"/>
    </row>
    <row r="110" spans="1:20" s="16" customFormat="1" ht="21">
      <c r="A110" s="176" t="s">
        <v>193</v>
      </c>
      <c r="B110" s="176"/>
      <c r="C110" s="176"/>
      <c r="D110" s="176"/>
      <c r="E110" s="176"/>
      <c r="F110" s="176"/>
      <c r="G110" s="176"/>
      <c r="H110" s="176"/>
      <c r="I110" s="176"/>
      <c r="J110" s="176"/>
      <c r="K110" s="176"/>
      <c r="L110" s="176"/>
    </row>
    <row r="111" spans="1:20" s="16" customFormat="1" ht="21">
      <c r="A111" s="176" t="s">
        <v>155</v>
      </c>
      <c r="B111" s="176"/>
      <c r="C111" s="176"/>
      <c r="D111" s="176"/>
      <c r="E111" s="176"/>
      <c r="F111" s="176"/>
      <c r="G111" s="176"/>
      <c r="H111" s="176"/>
      <c r="I111" s="176"/>
      <c r="J111" s="176"/>
      <c r="K111" s="176"/>
      <c r="L111" s="176"/>
    </row>
    <row r="112" spans="1:20" s="16" customFormat="1" ht="15.6" customHeight="1">
      <c r="A112" s="176"/>
      <c r="B112" s="176"/>
      <c r="C112" s="176"/>
      <c r="D112" s="176"/>
      <c r="E112" s="176"/>
      <c r="F112" s="176"/>
      <c r="G112" s="176"/>
      <c r="H112" s="176"/>
      <c r="I112" s="176"/>
      <c r="J112" s="176"/>
      <c r="K112" s="176"/>
      <c r="L112" s="176"/>
      <c r="M112" s="24"/>
    </row>
    <row r="113" spans="1:12" ht="12" customHeight="1">
      <c r="F113" s="1"/>
      <c r="G113" s="1"/>
      <c r="H113" s="1"/>
      <c r="I113" s="1"/>
      <c r="J113" s="1"/>
      <c r="K113" s="1"/>
      <c r="L113" s="1"/>
    </row>
    <row r="114" spans="1:12" ht="24.95" customHeight="1">
      <c r="A114" s="31"/>
    </row>
  </sheetData>
  <mergeCells count="32">
    <mergeCell ref="A43:L43"/>
    <mergeCell ref="A44:L44"/>
    <mergeCell ref="F7:H7"/>
    <mergeCell ref="A4:L4"/>
    <mergeCell ref="A3:L3"/>
    <mergeCell ref="A36:L36"/>
    <mergeCell ref="A39:L39"/>
    <mergeCell ref="A40:L40"/>
    <mergeCell ref="A49:D49"/>
    <mergeCell ref="A1:L1"/>
    <mergeCell ref="A41:L41"/>
    <mergeCell ref="A80:L80"/>
    <mergeCell ref="A88:D88"/>
    <mergeCell ref="A81:L81"/>
    <mergeCell ref="A82:L82"/>
    <mergeCell ref="A83:L83"/>
    <mergeCell ref="F86:H86"/>
    <mergeCell ref="J86:L86"/>
    <mergeCell ref="F47:H47"/>
    <mergeCell ref="J47:L47"/>
    <mergeCell ref="A2:L2"/>
    <mergeCell ref="A9:D9"/>
    <mergeCell ref="J7:L7"/>
    <mergeCell ref="A42:L42"/>
    <mergeCell ref="A112:L112"/>
    <mergeCell ref="A75:L75"/>
    <mergeCell ref="A78:L78"/>
    <mergeCell ref="A79:L79"/>
    <mergeCell ref="A108:L108"/>
    <mergeCell ref="A111:L111"/>
    <mergeCell ref="A109:L109"/>
    <mergeCell ref="A110:L110"/>
  </mergeCells>
  <pageMargins left="0.78740157480314998" right="0.39370078740157499" top="0.82677165354330695" bottom="0.6" header="0.511811023622047" footer="0.30118110199999998"/>
  <pageSetup paperSize="9" orientation="portrait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  <rowBreaks count="2" manualBreakCount="2">
    <brk id="40" max="11" man="1"/>
    <brk id="79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W137"/>
  <sheetViews>
    <sheetView view="pageBreakPreview" topLeftCell="A46" zoomScaleNormal="100" zoomScaleSheetLayoutView="100" workbookViewId="0">
      <selection activeCell="M55" sqref="M55"/>
    </sheetView>
  </sheetViews>
  <sheetFormatPr defaultColWidth="9.140625" defaultRowHeight="20.100000000000001" customHeight="1"/>
  <cols>
    <col min="1" max="3" width="1.140625" style="16" customWidth="1"/>
    <col min="4" max="4" width="30.140625" style="16" customWidth="1"/>
    <col min="5" max="5" width="4.140625" style="65" customWidth="1"/>
    <col min="6" max="6" width="0.42578125" style="65" customWidth="1"/>
    <col min="7" max="7" width="11.28515625" style="16" customWidth="1"/>
    <col min="8" max="8" width="0.42578125" style="16" customWidth="1"/>
    <col min="9" max="9" width="11.28515625" style="16" customWidth="1"/>
    <col min="10" max="10" width="0.42578125" style="16" customWidth="1"/>
    <col min="11" max="11" width="11.28515625" style="16" customWidth="1"/>
    <col min="12" max="12" width="0.42578125" style="16" customWidth="1"/>
    <col min="13" max="13" width="11.28515625" style="16" customWidth="1"/>
    <col min="14" max="14" width="11.140625" style="16" customWidth="1"/>
    <col min="15" max="15" width="0.42578125" style="16" customWidth="1"/>
    <col min="16" max="16" width="9.140625" style="16"/>
    <col min="17" max="17" width="0.85546875" style="16" customWidth="1"/>
    <col min="18" max="18" width="9.140625" style="16"/>
    <col min="19" max="19" width="0.85546875" style="16" customWidth="1"/>
    <col min="20" max="21" width="9.140625" style="16"/>
    <col min="22" max="23" width="13" style="16" bestFit="1" customWidth="1"/>
    <col min="24" max="16384" width="9.140625" style="16"/>
  </cols>
  <sheetData>
    <row r="1" spans="1:23" ht="21" customHeight="1">
      <c r="A1" s="178" t="s">
        <v>66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</row>
    <row r="2" spans="1:23" s="15" customFormat="1" ht="23.25">
      <c r="A2" s="180" t="s">
        <v>0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23" s="15" customFormat="1" ht="23.25">
      <c r="A3" s="180" t="s">
        <v>44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</row>
    <row r="4" spans="1:23" s="15" customFormat="1" ht="23.25">
      <c r="A4" s="180" t="s">
        <v>201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</row>
    <row r="5" spans="1:23" ht="9.9499999999999993" customHeight="1">
      <c r="E5" s="16"/>
      <c r="F5" s="16"/>
      <c r="I5" s="1"/>
      <c r="J5" s="1"/>
      <c r="K5" s="1"/>
      <c r="L5" s="1"/>
      <c r="M5" s="1"/>
    </row>
    <row r="6" spans="1:23" ht="20.100000000000001" customHeight="1">
      <c r="E6" s="16"/>
      <c r="F6" s="16"/>
      <c r="G6" s="17"/>
      <c r="H6" s="17"/>
      <c r="I6" s="17"/>
      <c r="J6" s="17"/>
      <c r="K6" s="17"/>
      <c r="L6" s="17"/>
      <c r="M6" s="18" t="s">
        <v>2</v>
      </c>
    </row>
    <row r="7" spans="1:23" ht="20.100000000000001" customHeight="1">
      <c r="E7" s="16"/>
      <c r="F7" s="16"/>
      <c r="G7" s="181" t="s">
        <v>3</v>
      </c>
      <c r="H7" s="181"/>
      <c r="I7" s="181"/>
      <c r="J7" s="20"/>
      <c r="K7" s="181" t="s">
        <v>4</v>
      </c>
      <c r="L7" s="181"/>
      <c r="M7" s="181"/>
    </row>
    <row r="8" spans="1:23" ht="20.100000000000001" customHeight="1">
      <c r="E8" s="21" t="s">
        <v>5</v>
      </c>
      <c r="F8" s="16"/>
      <c r="G8" s="43">
        <v>2566</v>
      </c>
      <c r="H8" s="20"/>
      <c r="I8" s="43">
        <v>2565</v>
      </c>
      <c r="J8" s="20"/>
      <c r="K8" s="43">
        <f>G8</f>
        <v>2566</v>
      </c>
      <c r="L8" s="20"/>
      <c r="M8" s="43">
        <f>I8</f>
        <v>2565</v>
      </c>
    </row>
    <row r="9" spans="1:23" ht="20.100000000000001" customHeight="1">
      <c r="A9" s="22" t="s">
        <v>45</v>
      </c>
      <c r="E9" s="16"/>
      <c r="F9" s="16"/>
    </row>
    <row r="10" spans="1:23" ht="20.100000000000001" customHeight="1">
      <c r="B10" s="16" t="s">
        <v>46</v>
      </c>
      <c r="E10" s="20">
        <v>24</v>
      </c>
      <c r="F10" s="16"/>
      <c r="G10" s="7">
        <v>1858446119</v>
      </c>
      <c r="H10" s="6"/>
      <c r="I10" s="7">
        <v>1443015044.4200001</v>
      </c>
      <c r="J10" s="6"/>
      <c r="K10" s="7">
        <v>1793438971</v>
      </c>
      <c r="L10" s="6"/>
      <c r="M10" s="7">
        <v>1370100945</v>
      </c>
      <c r="O10" s="24"/>
      <c r="V10" s="3"/>
      <c r="W10" s="3"/>
    </row>
    <row r="11" spans="1:23" ht="20.100000000000001" customHeight="1">
      <c r="B11" s="16" t="s">
        <v>47</v>
      </c>
      <c r="E11" s="20"/>
      <c r="F11" s="16"/>
      <c r="G11" s="7">
        <v>1755578</v>
      </c>
      <c r="H11" s="6"/>
      <c r="I11" s="7">
        <v>849354</v>
      </c>
      <c r="J11" s="6"/>
      <c r="K11" s="7">
        <v>1667596</v>
      </c>
      <c r="L11" s="6"/>
      <c r="M11" s="7">
        <v>2263683</v>
      </c>
      <c r="O11" s="24"/>
      <c r="V11" s="3"/>
      <c r="W11" s="3"/>
    </row>
    <row r="12" spans="1:23" ht="20.100000000000001" customHeight="1">
      <c r="B12" s="22" t="s">
        <v>48</v>
      </c>
      <c r="E12" s="20"/>
      <c r="F12" s="16"/>
      <c r="G12" s="26">
        <v>1860201697</v>
      </c>
      <c r="H12" s="6"/>
      <c r="I12" s="26">
        <v>1443864398</v>
      </c>
      <c r="J12" s="6"/>
      <c r="K12" s="26">
        <v>1795106567</v>
      </c>
      <c r="L12" s="6"/>
      <c r="M12" s="26">
        <v>1372364628</v>
      </c>
      <c r="N12" s="24">
        <f t="shared" ref="N12:T12" si="0">SUM(G10:G11)-G12</f>
        <v>0</v>
      </c>
      <c r="O12" s="24">
        <f t="shared" si="0"/>
        <v>0</v>
      </c>
      <c r="P12" s="24">
        <f t="shared" si="0"/>
        <v>0.42000007629394531</v>
      </c>
      <c r="Q12" s="24">
        <f t="shared" si="0"/>
        <v>0</v>
      </c>
      <c r="R12" s="24">
        <f t="shared" si="0"/>
        <v>0</v>
      </c>
      <c r="S12" s="24">
        <f t="shared" si="0"/>
        <v>0</v>
      </c>
      <c r="T12" s="24">
        <f t="shared" si="0"/>
        <v>0</v>
      </c>
      <c r="V12" s="3"/>
      <c r="W12" s="3"/>
    </row>
    <row r="13" spans="1:23" ht="20.100000000000001" customHeight="1">
      <c r="A13" s="22" t="s">
        <v>49</v>
      </c>
      <c r="E13" s="20"/>
      <c r="F13" s="16"/>
      <c r="G13" s="6"/>
      <c r="H13" s="6"/>
      <c r="I13" s="7"/>
      <c r="J13" s="6"/>
      <c r="K13" s="6"/>
      <c r="L13" s="6"/>
      <c r="M13" s="7"/>
      <c r="O13" s="24"/>
      <c r="V13" s="3"/>
      <c r="W13" s="3"/>
    </row>
    <row r="14" spans="1:23" ht="20.100000000000001" customHeight="1">
      <c r="B14" s="16" t="s">
        <v>50</v>
      </c>
      <c r="E14" s="20"/>
      <c r="F14" s="16"/>
      <c r="G14" s="7">
        <v>1542458983</v>
      </c>
      <c r="H14" s="6"/>
      <c r="I14" s="7">
        <v>1188775821.77</v>
      </c>
      <c r="J14" s="6"/>
      <c r="K14" s="7">
        <v>1486558153</v>
      </c>
      <c r="L14" s="6"/>
      <c r="M14" s="7">
        <v>1125877793</v>
      </c>
      <c r="O14" s="24"/>
      <c r="V14" s="3"/>
      <c r="W14" s="3"/>
    </row>
    <row r="15" spans="1:23" ht="20.100000000000001" customHeight="1">
      <c r="B15" s="16" t="s">
        <v>51</v>
      </c>
      <c r="E15" s="20"/>
      <c r="F15" s="16"/>
      <c r="G15" s="7">
        <v>35862958</v>
      </c>
      <c r="H15" s="6"/>
      <c r="I15" s="7">
        <v>32130292</v>
      </c>
      <c r="J15" s="6"/>
      <c r="K15" s="7">
        <v>33388419</v>
      </c>
      <c r="L15" s="6"/>
      <c r="M15" s="7">
        <v>29664080</v>
      </c>
      <c r="O15" s="24"/>
      <c r="V15" s="3"/>
      <c r="W15" s="3"/>
    </row>
    <row r="16" spans="1:23" ht="20.100000000000001" customHeight="1">
      <c r="B16" s="16" t="s">
        <v>52</v>
      </c>
      <c r="E16" s="20"/>
      <c r="F16" s="16"/>
      <c r="G16" s="7">
        <v>60120277</v>
      </c>
      <c r="H16" s="6"/>
      <c r="I16" s="7">
        <v>54898398</v>
      </c>
      <c r="J16" s="6"/>
      <c r="K16" s="7">
        <v>53064346</v>
      </c>
      <c r="L16" s="6"/>
      <c r="M16" s="7">
        <v>48393535</v>
      </c>
      <c r="O16" s="24"/>
      <c r="V16" s="3"/>
      <c r="W16" s="3"/>
    </row>
    <row r="17" spans="1:23" ht="20.100000000000001" customHeight="1">
      <c r="B17" s="22" t="s">
        <v>53</v>
      </c>
      <c r="E17" s="20"/>
      <c r="F17" s="16"/>
      <c r="G17" s="26">
        <v>1638442218</v>
      </c>
      <c r="H17" s="6"/>
      <c r="I17" s="26">
        <v>1275804512</v>
      </c>
      <c r="J17" s="6"/>
      <c r="K17" s="26">
        <v>1573010918</v>
      </c>
      <c r="L17" s="6"/>
      <c r="M17" s="26">
        <v>1203935408</v>
      </c>
      <c r="N17" s="24">
        <f t="shared" ref="N17:T17" si="1">SUM(G14:G16)-G17</f>
        <v>0</v>
      </c>
      <c r="O17" s="24">
        <f t="shared" si="1"/>
        <v>0</v>
      </c>
      <c r="P17" s="24">
        <f t="shared" si="1"/>
        <v>-0.23000001907348633</v>
      </c>
      <c r="Q17" s="24">
        <f t="shared" si="1"/>
        <v>0</v>
      </c>
      <c r="R17" s="24">
        <f t="shared" si="1"/>
        <v>0</v>
      </c>
      <c r="S17" s="24">
        <f t="shared" si="1"/>
        <v>0</v>
      </c>
      <c r="T17" s="24">
        <f t="shared" si="1"/>
        <v>0</v>
      </c>
      <c r="V17" s="3"/>
      <c r="W17" s="3"/>
    </row>
    <row r="18" spans="1:23" ht="20.100000000000001" customHeight="1">
      <c r="A18" s="22" t="s">
        <v>126</v>
      </c>
      <c r="B18" s="22"/>
      <c r="C18" s="22"/>
      <c r="D18" s="22"/>
      <c r="E18" s="20"/>
      <c r="F18" s="16"/>
      <c r="G18" s="6"/>
      <c r="H18" s="6"/>
      <c r="I18" s="7"/>
      <c r="J18" s="6"/>
      <c r="K18" s="6"/>
      <c r="L18" s="6"/>
      <c r="M18" s="7"/>
      <c r="V18" s="3"/>
      <c r="W18" s="3"/>
    </row>
    <row r="19" spans="1:23" ht="20.100000000000001" customHeight="1">
      <c r="A19" s="22"/>
      <c r="B19" s="22" t="s">
        <v>127</v>
      </c>
      <c r="C19" s="22"/>
      <c r="D19" s="22"/>
      <c r="E19" s="20"/>
      <c r="F19" s="16"/>
      <c r="G19" s="7">
        <v>221759479</v>
      </c>
      <c r="H19" s="6"/>
      <c r="I19" s="7">
        <v>168059886</v>
      </c>
      <c r="J19" s="6"/>
      <c r="K19" s="7">
        <v>222095649</v>
      </c>
      <c r="L19" s="6"/>
      <c r="M19" s="7">
        <v>168429220</v>
      </c>
      <c r="N19" s="24">
        <f t="shared" ref="N19:T19" si="2">G12-G17-G19</f>
        <v>0</v>
      </c>
      <c r="O19" s="24">
        <f t="shared" si="2"/>
        <v>0</v>
      </c>
      <c r="P19" s="24">
        <f t="shared" si="2"/>
        <v>0</v>
      </c>
      <c r="Q19" s="24">
        <f t="shared" si="2"/>
        <v>0</v>
      </c>
      <c r="R19" s="24">
        <f t="shared" si="2"/>
        <v>0</v>
      </c>
      <c r="S19" s="24">
        <f t="shared" si="2"/>
        <v>0</v>
      </c>
      <c r="T19" s="24">
        <f t="shared" si="2"/>
        <v>0</v>
      </c>
      <c r="V19" s="3"/>
      <c r="W19" s="3"/>
    </row>
    <row r="20" spans="1:23" ht="20.100000000000001" customHeight="1">
      <c r="B20" s="16" t="s">
        <v>54</v>
      </c>
      <c r="E20" s="20"/>
      <c r="F20" s="16"/>
      <c r="G20" s="38">
        <v>1118540</v>
      </c>
      <c r="H20" s="6"/>
      <c r="I20" s="38">
        <v>982626</v>
      </c>
      <c r="J20" s="6"/>
      <c r="K20" s="38">
        <v>1069521</v>
      </c>
      <c r="L20" s="6"/>
      <c r="M20" s="38">
        <v>950271</v>
      </c>
      <c r="O20" s="24"/>
      <c r="V20" s="3"/>
      <c r="W20" s="3"/>
    </row>
    <row r="21" spans="1:23" ht="20.100000000000001" customHeight="1">
      <c r="A21" s="22" t="s">
        <v>55</v>
      </c>
      <c r="E21" s="20"/>
      <c r="F21" s="16"/>
      <c r="G21" s="7">
        <v>220640939</v>
      </c>
      <c r="H21" s="6"/>
      <c r="I21" s="7">
        <v>167077260</v>
      </c>
      <c r="J21" s="6"/>
      <c r="K21" s="7">
        <v>221026128</v>
      </c>
      <c r="L21" s="6"/>
      <c r="M21" s="7">
        <v>167478949</v>
      </c>
      <c r="N21" s="24">
        <f>G19-G20-G21</f>
        <v>0</v>
      </c>
      <c r="O21" s="24">
        <f t="shared" ref="O21:T21" si="3">H19-H20-H21</f>
        <v>0</v>
      </c>
      <c r="P21" s="24">
        <f t="shared" si="3"/>
        <v>0</v>
      </c>
      <c r="Q21" s="24">
        <f t="shared" si="3"/>
        <v>0</v>
      </c>
      <c r="R21" s="24">
        <f t="shared" si="3"/>
        <v>0</v>
      </c>
      <c r="S21" s="24">
        <f t="shared" si="3"/>
        <v>0</v>
      </c>
      <c r="T21" s="24">
        <f t="shared" si="3"/>
        <v>0</v>
      </c>
      <c r="V21" s="3"/>
      <c r="W21" s="3"/>
    </row>
    <row r="22" spans="1:23" ht="20.100000000000001" customHeight="1">
      <c r="B22" s="44" t="s">
        <v>56</v>
      </c>
      <c r="E22" s="20">
        <v>25</v>
      </c>
      <c r="F22" s="16"/>
      <c r="G22" s="38">
        <v>45812201</v>
      </c>
      <c r="H22" s="6"/>
      <c r="I22" s="38">
        <v>34090789</v>
      </c>
      <c r="J22" s="6"/>
      <c r="K22" s="38">
        <v>45754237</v>
      </c>
      <c r="L22" s="6"/>
      <c r="M22" s="38">
        <v>33825068</v>
      </c>
      <c r="O22" s="24"/>
      <c r="V22" s="3"/>
      <c r="W22" s="3"/>
    </row>
    <row r="23" spans="1:23" ht="20.100000000000001" customHeight="1">
      <c r="A23" s="22" t="s">
        <v>57</v>
      </c>
      <c r="E23" s="20"/>
      <c r="F23" s="16"/>
      <c r="G23" s="7">
        <v>174828738</v>
      </c>
      <c r="H23" s="6"/>
      <c r="I23" s="7">
        <v>132986471</v>
      </c>
      <c r="J23" s="6"/>
      <c r="K23" s="7">
        <v>175271891</v>
      </c>
      <c r="L23" s="6"/>
      <c r="M23" s="7">
        <v>133653881</v>
      </c>
      <c r="N23" s="24">
        <f>SUM(G21-G22-G23)</f>
        <v>0</v>
      </c>
      <c r="O23" s="24">
        <f t="shared" ref="O23:S23" si="4">SUM(H21-H22-H23)</f>
        <v>0</v>
      </c>
      <c r="P23" s="24">
        <f t="shared" si="4"/>
        <v>0</v>
      </c>
      <c r="Q23" s="24">
        <f t="shared" si="4"/>
        <v>0</v>
      </c>
      <c r="R23" s="24">
        <f t="shared" si="4"/>
        <v>0</v>
      </c>
      <c r="S23" s="24">
        <f t="shared" si="4"/>
        <v>0</v>
      </c>
      <c r="T23" s="24">
        <f>SUM(M21-M22-M23)</f>
        <v>0</v>
      </c>
      <c r="V23" s="3"/>
      <c r="W23" s="3"/>
    </row>
    <row r="24" spans="1:23" ht="20.100000000000001" customHeight="1">
      <c r="A24" s="45" t="s">
        <v>162</v>
      </c>
      <c r="B24" s="27"/>
      <c r="C24" s="27"/>
      <c r="D24" s="27"/>
      <c r="E24" s="20"/>
      <c r="F24" s="16"/>
      <c r="G24" s="6"/>
      <c r="H24" s="6"/>
      <c r="I24" s="7"/>
      <c r="J24" s="6"/>
      <c r="K24" s="6" t="s">
        <v>210</v>
      </c>
      <c r="L24" s="6"/>
      <c r="M24" s="7"/>
      <c r="N24" s="24"/>
      <c r="O24" s="24"/>
      <c r="P24" s="24"/>
      <c r="Q24" s="24"/>
      <c r="R24" s="24"/>
      <c r="S24" s="24"/>
      <c r="T24" s="24"/>
      <c r="V24" s="3"/>
      <c r="W24" s="3"/>
    </row>
    <row r="25" spans="1:23" ht="20.100000000000001" customHeight="1">
      <c r="A25" s="27" t="s">
        <v>159</v>
      </c>
      <c r="B25" s="27"/>
      <c r="C25" s="27"/>
      <c r="D25" s="27"/>
      <c r="E25" s="20"/>
      <c r="F25" s="16"/>
      <c r="G25" s="6"/>
      <c r="H25" s="6"/>
      <c r="I25" s="7"/>
      <c r="J25" s="6"/>
      <c r="K25" s="6"/>
      <c r="L25" s="6"/>
      <c r="M25" s="6"/>
      <c r="N25" s="24"/>
      <c r="O25" s="24"/>
      <c r="P25" s="24"/>
      <c r="Q25" s="24"/>
      <c r="R25" s="24"/>
      <c r="S25" s="24"/>
      <c r="T25" s="24"/>
      <c r="V25" s="3"/>
      <c r="W25" s="3"/>
    </row>
    <row r="26" spans="1:23" ht="20.100000000000001" customHeight="1">
      <c r="A26" s="27"/>
      <c r="B26" s="27" t="s">
        <v>160</v>
      </c>
      <c r="C26" s="27"/>
      <c r="D26" s="27"/>
      <c r="E26" s="20"/>
      <c r="F26" s="16"/>
      <c r="G26" s="6"/>
      <c r="H26" s="6"/>
      <c r="I26" s="7"/>
      <c r="J26" s="6"/>
      <c r="K26" s="6"/>
      <c r="L26" s="6"/>
      <c r="M26" s="6"/>
      <c r="N26" s="24"/>
      <c r="O26" s="24"/>
      <c r="P26" s="24"/>
      <c r="Q26" s="24"/>
      <c r="R26" s="24"/>
      <c r="S26" s="24"/>
      <c r="T26" s="24"/>
      <c r="V26" s="3"/>
      <c r="W26" s="3"/>
    </row>
    <row r="27" spans="1:23" ht="20.100000000000001" customHeight="1">
      <c r="A27" s="27"/>
      <c r="B27" s="27" t="s">
        <v>197</v>
      </c>
      <c r="C27" s="27"/>
      <c r="D27" s="27"/>
      <c r="E27" s="20"/>
      <c r="F27" s="16"/>
      <c r="G27" s="6"/>
      <c r="H27" s="6"/>
      <c r="I27" s="7"/>
      <c r="J27" s="6"/>
      <c r="K27" s="6"/>
      <c r="L27" s="6"/>
      <c r="M27" s="6"/>
      <c r="N27" s="24"/>
      <c r="O27" s="24"/>
      <c r="P27" s="24"/>
      <c r="Q27" s="24"/>
      <c r="R27" s="24"/>
      <c r="S27" s="24"/>
      <c r="T27" s="24"/>
      <c r="V27" s="3"/>
      <c r="W27" s="3"/>
    </row>
    <row r="28" spans="1:23" ht="20.100000000000001" customHeight="1">
      <c r="A28" s="27"/>
      <c r="B28" s="27"/>
      <c r="C28" s="27" t="s">
        <v>161</v>
      </c>
      <c r="D28" s="27"/>
      <c r="E28" s="20">
        <v>22</v>
      </c>
      <c r="F28" s="16"/>
      <c r="G28" s="7">
        <v>0</v>
      </c>
      <c r="H28" s="6"/>
      <c r="I28" s="7">
        <v>3023254</v>
      </c>
      <c r="J28" s="6"/>
      <c r="K28" s="7">
        <v>0</v>
      </c>
      <c r="L28" s="6"/>
      <c r="M28" s="7">
        <v>2984711</v>
      </c>
      <c r="N28" s="24"/>
      <c r="O28" s="24"/>
      <c r="P28" s="24"/>
      <c r="Q28" s="24"/>
      <c r="R28" s="24"/>
      <c r="S28" s="24"/>
      <c r="T28" s="24"/>
      <c r="V28" s="3"/>
      <c r="W28" s="3"/>
    </row>
    <row r="29" spans="1:23" ht="20.100000000000001" customHeight="1">
      <c r="A29" s="22" t="s">
        <v>58</v>
      </c>
      <c r="E29" s="16"/>
      <c r="F29" s="16"/>
      <c r="G29" s="26">
        <v>0</v>
      </c>
      <c r="H29" s="6"/>
      <c r="I29" s="26">
        <v>3023254</v>
      </c>
      <c r="J29" s="6"/>
      <c r="K29" s="26">
        <v>0</v>
      </c>
      <c r="L29" s="6"/>
      <c r="M29" s="26">
        <v>2984711</v>
      </c>
      <c r="N29" s="24"/>
      <c r="O29" s="24"/>
      <c r="P29" s="24"/>
      <c r="Q29" s="24"/>
      <c r="R29" s="24"/>
      <c r="S29" s="24"/>
      <c r="T29" s="24"/>
      <c r="V29" s="3"/>
      <c r="W29" s="3"/>
    </row>
    <row r="30" spans="1:23" ht="20.100000000000001" customHeight="1" thickBot="1">
      <c r="A30" s="22" t="s">
        <v>59</v>
      </c>
      <c r="E30" s="16"/>
      <c r="F30" s="16"/>
      <c r="G30" s="35">
        <v>174828738</v>
      </c>
      <c r="H30" s="6"/>
      <c r="I30" s="35">
        <v>136009725</v>
      </c>
      <c r="J30" s="6"/>
      <c r="K30" s="35">
        <v>175271891</v>
      </c>
      <c r="L30" s="6"/>
      <c r="M30" s="35">
        <v>136638592</v>
      </c>
      <c r="N30" s="24">
        <f t="shared" ref="N30:T30" si="5">G23+G29-G30</f>
        <v>0</v>
      </c>
      <c r="O30" s="24">
        <f t="shared" si="5"/>
        <v>0</v>
      </c>
      <c r="P30" s="24">
        <f t="shared" si="5"/>
        <v>0</v>
      </c>
      <c r="Q30" s="24">
        <f t="shared" si="5"/>
        <v>0</v>
      </c>
      <c r="R30" s="24">
        <f t="shared" si="5"/>
        <v>0</v>
      </c>
      <c r="S30" s="24">
        <f t="shared" si="5"/>
        <v>0</v>
      </c>
      <c r="T30" s="24">
        <f t="shared" si="5"/>
        <v>0</v>
      </c>
      <c r="V30" s="3"/>
      <c r="W30" s="3"/>
    </row>
    <row r="31" spans="1:23" ht="20.25" customHeight="1" thickTop="1">
      <c r="E31" s="16"/>
      <c r="F31" s="16"/>
      <c r="G31" s="1"/>
      <c r="H31" s="1"/>
      <c r="I31" s="7"/>
      <c r="J31" s="1"/>
      <c r="K31" s="1"/>
      <c r="L31" s="1"/>
      <c r="M31" s="1"/>
    </row>
    <row r="32" spans="1:23" ht="21">
      <c r="A32" s="176" t="s">
        <v>153</v>
      </c>
      <c r="B32" s="176"/>
      <c r="C32" s="176"/>
      <c r="D32" s="176"/>
      <c r="E32" s="176"/>
      <c r="F32" s="176"/>
      <c r="G32" s="176"/>
      <c r="H32" s="176"/>
      <c r="I32" s="176"/>
      <c r="J32" s="176"/>
      <c r="K32" s="176"/>
      <c r="L32" s="176"/>
      <c r="M32" s="176"/>
    </row>
    <row r="33" spans="1:13" ht="21">
      <c r="E33" s="16"/>
      <c r="F33" s="1"/>
      <c r="G33" s="1"/>
      <c r="H33" s="1"/>
      <c r="I33" s="1"/>
      <c r="J33" s="1"/>
      <c r="K33" s="1"/>
      <c r="L33" s="1"/>
      <c r="M33" s="24"/>
    </row>
    <row r="34" spans="1:13" ht="21">
      <c r="E34" s="16"/>
      <c r="F34" s="1"/>
      <c r="G34" s="1"/>
      <c r="H34" s="1"/>
      <c r="I34" s="1"/>
      <c r="J34" s="1"/>
      <c r="K34" s="1"/>
      <c r="L34" s="1"/>
      <c r="M34" s="24"/>
    </row>
    <row r="35" spans="1:13" ht="21">
      <c r="A35" s="176" t="s">
        <v>154</v>
      </c>
      <c r="B35" s="176"/>
      <c r="C35" s="176"/>
      <c r="D35" s="176"/>
      <c r="E35" s="176"/>
      <c r="F35" s="176"/>
      <c r="G35" s="176"/>
      <c r="H35" s="176"/>
      <c r="I35" s="176"/>
      <c r="J35" s="176"/>
      <c r="K35" s="176"/>
      <c r="L35" s="176"/>
      <c r="M35" s="176"/>
    </row>
    <row r="36" spans="1:13" ht="15.6" customHeight="1">
      <c r="A36" s="176" t="s">
        <v>155</v>
      </c>
      <c r="B36" s="176"/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176"/>
    </row>
    <row r="37" spans="1:13" ht="21" customHeight="1">
      <c r="A37" s="178" t="s">
        <v>119</v>
      </c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</row>
    <row r="38" spans="1:13" ht="23.25">
      <c r="A38" s="180" t="s">
        <v>0</v>
      </c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</row>
    <row r="39" spans="1:13" ht="23.25">
      <c r="A39" s="180" t="s">
        <v>113</v>
      </c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</row>
    <row r="40" spans="1:13" ht="23.25">
      <c r="A40" s="180" t="str">
        <f>A4</f>
        <v>สำหรับปีสิ้นสุดวันที่ 31 ธันวาคม 2566</v>
      </c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</row>
    <row r="41" spans="1:13" ht="9.9499999999999993" customHeight="1">
      <c r="E41" s="16"/>
      <c r="F41" s="16"/>
      <c r="I41" s="1"/>
      <c r="J41" s="1"/>
      <c r="K41" s="1"/>
      <c r="L41" s="1"/>
      <c r="M41" s="1"/>
    </row>
    <row r="42" spans="1:13" ht="20.100000000000001" customHeight="1">
      <c r="E42" s="16"/>
      <c r="F42" s="16"/>
      <c r="G42" s="17"/>
      <c r="H42" s="17"/>
      <c r="I42" s="17"/>
      <c r="J42" s="17"/>
      <c r="K42" s="17"/>
      <c r="L42" s="17"/>
      <c r="M42" s="18" t="s">
        <v>2</v>
      </c>
    </row>
    <row r="43" spans="1:13" ht="20.100000000000001" customHeight="1">
      <c r="E43" s="16"/>
      <c r="F43" s="16"/>
      <c r="G43" s="181" t="s">
        <v>3</v>
      </c>
      <c r="H43" s="181"/>
      <c r="I43" s="181"/>
      <c r="J43" s="20"/>
      <c r="K43" s="181" t="s">
        <v>182</v>
      </c>
      <c r="L43" s="181"/>
      <c r="M43" s="181"/>
    </row>
    <row r="44" spans="1:13" ht="20.100000000000001" customHeight="1">
      <c r="E44" s="21" t="s">
        <v>5</v>
      </c>
      <c r="F44" s="16"/>
      <c r="G44" s="19">
        <f>G8</f>
        <v>2566</v>
      </c>
      <c r="H44" s="20"/>
      <c r="I44" s="19">
        <f>I8</f>
        <v>2565</v>
      </c>
      <c r="J44" s="20"/>
      <c r="K44" s="19">
        <f>G44</f>
        <v>2566</v>
      </c>
      <c r="L44" s="20"/>
      <c r="M44" s="19">
        <f>I44</f>
        <v>2565</v>
      </c>
    </row>
    <row r="45" spans="1:13" ht="21" customHeight="1">
      <c r="A45" s="22" t="s">
        <v>60</v>
      </c>
      <c r="E45" s="16"/>
      <c r="F45" s="16"/>
      <c r="G45" s="6"/>
      <c r="H45" s="6"/>
      <c r="I45" s="6"/>
      <c r="J45" s="6"/>
      <c r="K45" s="6"/>
      <c r="L45" s="6"/>
      <c r="M45" s="6"/>
    </row>
    <row r="46" spans="1:13" ht="21" customHeight="1" thickBot="1">
      <c r="B46" s="16" t="s">
        <v>142</v>
      </c>
      <c r="E46" s="16"/>
      <c r="F46" s="16"/>
      <c r="G46" s="7">
        <v>175045883</v>
      </c>
      <c r="H46" s="6"/>
      <c r="I46" s="7">
        <v>132544916</v>
      </c>
      <c r="J46" s="6"/>
      <c r="K46" s="35">
        <v>175271891</v>
      </c>
      <c r="L46" s="6"/>
      <c r="M46" s="35">
        <v>133653881</v>
      </c>
    </row>
    <row r="47" spans="1:13" ht="21" customHeight="1" thickTop="1">
      <c r="B47" s="16" t="s">
        <v>64</v>
      </c>
      <c r="E47" s="16"/>
      <c r="F47" s="16"/>
      <c r="G47" s="6"/>
      <c r="H47" s="6"/>
      <c r="I47" s="7"/>
      <c r="J47" s="6"/>
      <c r="K47" s="6"/>
      <c r="L47" s="6"/>
      <c r="M47" s="7"/>
    </row>
    <row r="48" spans="1:13" ht="21" customHeight="1">
      <c r="C48" s="16" t="s">
        <v>65</v>
      </c>
      <c r="E48" s="16"/>
      <c r="F48" s="16"/>
      <c r="G48" s="7">
        <v>-217145</v>
      </c>
      <c r="H48" s="6"/>
      <c r="I48" s="7">
        <v>441555</v>
      </c>
      <c r="J48" s="6"/>
      <c r="K48" s="6"/>
      <c r="L48" s="6"/>
      <c r="M48" s="7"/>
    </row>
    <row r="49" spans="1:20" ht="21" customHeight="1" thickBot="1">
      <c r="E49" s="16"/>
      <c r="F49" s="16"/>
      <c r="G49" s="28">
        <v>174828738</v>
      </c>
      <c r="H49" s="6"/>
      <c r="I49" s="28">
        <v>132986471</v>
      </c>
      <c r="J49" s="6"/>
      <c r="K49" s="6"/>
      <c r="L49" s="6"/>
      <c r="M49" s="7"/>
      <c r="N49" s="24">
        <f>SUM(G46:G48)-G49</f>
        <v>0</v>
      </c>
      <c r="O49" s="24">
        <f t="shared" ref="O49:Q49" si="6">SUM(H46:H48)-H49</f>
        <v>0</v>
      </c>
      <c r="P49" s="24">
        <f t="shared" si="6"/>
        <v>0</v>
      </c>
      <c r="Q49" s="24">
        <f t="shared" si="6"/>
        <v>0</v>
      </c>
      <c r="R49" s="24"/>
      <c r="S49" s="24"/>
      <c r="T49" s="24"/>
    </row>
    <row r="50" spans="1:20" ht="21" customHeight="1" thickTop="1">
      <c r="A50" s="22" t="s">
        <v>61</v>
      </c>
      <c r="E50" s="16"/>
      <c r="F50" s="16"/>
      <c r="G50" s="6"/>
      <c r="H50" s="6"/>
      <c r="I50" s="7"/>
      <c r="J50" s="6"/>
      <c r="K50" s="6"/>
      <c r="L50" s="6"/>
      <c r="M50" s="7"/>
      <c r="N50" s="24">
        <f>G49-G23</f>
        <v>0</v>
      </c>
      <c r="O50" s="24">
        <f>H49-H30</f>
        <v>0</v>
      </c>
      <c r="P50" s="24">
        <f>I49-I23</f>
        <v>0</v>
      </c>
      <c r="Q50" s="24">
        <f>J49-J30</f>
        <v>0</v>
      </c>
      <c r="R50" s="24">
        <f>K46-K23</f>
        <v>0</v>
      </c>
      <c r="S50" s="24">
        <f>L46-L30</f>
        <v>0</v>
      </c>
      <c r="T50" s="24">
        <f>M46-M23</f>
        <v>0</v>
      </c>
    </row>
    <row r="51" spans="1:20" ht="21" customHeight="1" thickBot="1">
      <c r="B51" s="16" t="s">
        <v>142</v>
      </c>
      <c r="E51" s="16"/>
      <c r="F51" s="16"/>
      <c r="G51" s="7">
        <v>175045883</v>
      </c>
      <c r="H51" s="6"/>
      <c r="I51" s="7">
        <v>135568170</v>
      </c>
      <c r="J51" s="6"/>
      <c r="K51" s="35">
        <v>175271891</v>
      </c>
      <c r="L51" s="6"/>
      <c r="M51" s="35">
        <v>136638592</v>
      </c>
    </row>
    <row r="52" spans="1:20" ht="21" customHeight="1" thickTop="1">
      <c r="B52" s="16" t="s">
        <v>64</v>
      </c>
      <c r="E52" s="16"/>
      <c r="F52" s="16"/>
      <c r="G52" s="6"/>
      <c r="H52" s="6"/>
      <c r="I52" s="7"/>
      <c r="J52" s="6"/>
      <c r="K52" s="6"/>
      <c r="L52" s="6"/>
      <c r="M52" s="7"/>
    </row>
    <row r="53" spans="1:20" ht="21" customHeight="1">
      <c r="C53" s="16" t="s">
        <v>65</v>
      </c>
      <c r="E53" s="16"/>
      <c r="F53" s="16"/>
      <c r="G53" s="7">
        <v>-217145</v>
      </c>
      <c r="H53" s="6"/>
      <c r="I53" s="7">
        <v>441555</v>
      </c>
      <c r="J53" s="6"/>
      <c r="K53" s="6"/>
      <c r="L53" s="6"/>
      <c r="M53" s="7"/>
    </row>
    <row r="54" spans="1:20" ht="21" customHeight="1" thickBot="1">
      <c r="E54" s="16"/>
      <c r="F54" s="16"/>
      <c r="G54" s="28">
        <v>174828738</v>
      </c>
      <c r="H54" s="6"/>
      <c r="I54" s="28">
        <v>136009725</v>
      </c>
      <c r="J54" s="6"/>
      <c r="K54" s="6"/>
      <c r="L54" s="6"/>
      <c r="M54" s="7"/>
      <c r="N54" s="24">
        <f>G30-G54</f>
        <v>0</v>
      </c>
      <c r="O54" s="24">
        <f t="shared" ref="O54" si="7">H49-H54</f>
        <v>0</v>
      </c>
      <c r="P54" s="24">
        <f>I30-I54</f>
        <v>0</v>
      </c>
      <c r="R54" s="24">
        <f>K51-K30</f>
        <v>0</v>
      </c>
      <c r="S54" s="24">
        <f t="shared" ref="S54" si="8">L46-L51</f>
        <v>0</v>
      </c>
      <c r="T54" s="24">
        <f>M51-M30</f>
        <v>0</v>
      </c>
    </row>
    <row r="55" spans="1:20" s="47" customFormat="1" ht="21" customHeight="1" thickTop="1">
      <c r="A55" s="46" t="s">
        <v>62</v>
      </c>
      <c r="E55" s="48">
        <v>26</v>
      </c>
      <c r="F55" s="49"/>
      <c r="G55" s="50"/>
      <c r="H55" s="51"/>
      <c r="I55" s="52"/>
      <c r="J55" s="51"/>
      <c r="K55" s="50"/>
      <c r="L55" s="50"/>
      <c r="M55" s="52"/>
      <c r="O55" s="8"/>
      <c r="P55" s="8"/>
      <c r="Q55" s="8"/>
      <c r="R55" s="8"/>
    </row>
    <row r="56" spans="1:20" s="47" customFormat="1" ht="21" customHeight="1">
      <c r="A56" s="53" t="s">
        <v>63</v>
      </c>
      <c r="E56" s="54"/>
      <c r="F56" s="49"/>
      <c r="G56" s="50"/>
      <c r="H56" s="51"/>
      <c r="I56" s="52"/>
      <c r="J56" s="50"/>
      <c r="K56" s="50"/>
      <c r="L56" s="50"/>
      <c r="M56" s="52"/>
    </row>
    <row r="57" spans="1:20" s="47" customFormat="1" ht="21" customHeight="1" thickBot="1">
      <c r="B57" s="55" t="s">
        <v>167</v>
      </c>
      <c r="E57" s="56"/>
      <c r="F57" s="49"/>
      <c r="G57" s="57">
        <v>0.28000000000000003</v>
      </c>
      <c r="H57" s="58"/>
      <c r="I57" s="57">
        <v>0.24</v>
      </c>
      <c r="J57" s="58"/>
      <c r="K57" s="57">
        <v>0.28000000000000003</v>
      </c>
      <c r="L57" s="58"/>
      <c r="M57" s="57">
        <v>0.24</v>
      </c>
    </row>
    <row r="58" spans="1:20" s="47" customFormat="1" ht="21" customHeight="1" thickTop="1">
      <c r="A58" s="53" t="s">
        <v>168</v>
      </c>
      <c r="E58" s="59"/>
      <c r="F58" s="49"/>
      <c r="G58" s="60"/>
      <c r="H58" s="58"/>
      <c r="I58" s="60"/>
      <c r="J58" s="61"/>
      <c r="K58" s="60"/>
      <c r="L58" s="61"/>
      <c r="M58" s="60"/>
    </row>
    <row r="59" spans="1:20" s="47" customFormat="1" ht="21" customHeight="1" thickBot="1">
      <c r="B59" s="55" t="s">
        <v>167</v>
      </c>
      <c r="E59" s="62"/>
      <c r="F59" s="49"/>
      <c r="G59" s="57">
        <v>0.28000000000000003</v>
      </c>
      <c r="H59" s="58"/>
      <c r="I59" s="57">
        <v>0.22</v>
      </c>
      <c r="J59" s="58"/>
      <c r="K59" s="57">
        <v>0.28000000000000003</v>
      </c>
      <c r="L59" s="58"/>
      <c r="M59" s="57">
        <v>0.22</v>
      </c>
    </row>
    <row r="60" spans="1:20" s="47" customFormat="1" ht="18" customHeight="1" thickTop="1">
      <c r="B60" s="55"/>
      <c r="E60" s="62"/>
      <c r="F60" s="49"/>
      <c r="G60" s="63"/>
      <c r="H60" s="64"/>
      <c r="I60" s="63"/>
      <c r="J60" s="64"/>
      <c r="K60" s="63"/>
      <c r="L60" s="64"/>
      <c r="M60" s="60"/>
    </row>
    <row r="61" spans="1:20" s="47" customFormat="1" ht="18" customHeight="1">
      <c r="B61" s="55"/>
      <c r="E61" s="62"/>
      <c r="F61" s="49"/>
      <c r="G61" s="63"/>
      <c r="H61" s="64"/>
      <c r="I61" s="63"/>
      <c r="J61" s="64"/>
      <c r="K61" s="63"/>
      <c r="L61" s="64"/>
      <c r="M61" s="63"/>
    </row>
    <row r="62" spans="1:20" s="47" customFormat="1" ht="18" customHeight="1">
      <c r="B62" s="55"/>
      <c r="E62" s="62"/>
      <c r="F62" s="49"/>
      <c r="G62" s="63"/>
      <c r="H62" s="64"/>
      <c r="I62" s="63"/>
      <c r="J62" s="64"/>
      <c r="K62" s="63"/>
      <c r="L62" s="64"/>
      <c r="M62" s="63"/>
    </row>
    <row r="63" spans="1:20" s="47" customFormat="1" ht="18" customHeight="1">
      <c r="B63" s="55"/>
      <c r="E63" s="62"/>
      <c r="F63" s="49"/>
      <c r="G63" s="63"/>
      <c r="H63" s="64"/>
      <c r="I63" s="63"/>
      <c r="J63" s="64"/>
      <c r="K63" s="63"/>
      <c r="L63" s="64"/>
      <c r="M63" s="63"/>
    </row>
    <row r="64" spans="1:20" s="47" customFormat="1" ht="18" customHeight="1">
      <c r="B64" s="55"/>
      <c r="E64" s="62"/>
      <c r="F64" s="49"/>
      <c r="G64" s="63"/>
      <c r="H64" s="64"/>
      <c r="I64" s="63"/>
      <c r="J64" s="64"/>
      <c r="K64" s="63"/>
      <c r="L64" s="64"/>
      <c r="M64" s="63"/>
    </row>
    <row r="65" spans="1:13" s="47" customFormat="1" ht="18" customHeight="1">
      <c r="A65" s="176" t="s">
        <v>153</v>
      </c>
      <c r="B65" s="176"/>
      <c r="C65" s="176"/>
      <c r="D65" s="176"/>
      <c r="E65" s="176"/>
      <c r="F65" s="176"/>
      <c r="G65" s="176"/>
      <c r="H65" s="176"/>
      <c r="I65" s="176"/>
      <c r="J65" s="176"/>
      <c r="K65" s="176"/>
      <c r="L65" s="176"/>
      <c r="M65" s="176"/>
    </row>
    <row r="66" spans="1:13" s="47" customFormat="1" ht="18" customHeight="1">
      <c r="A66" s="176" t="s">
        <v>192</v>
      </c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</row>
    <row r="67" spans="1:13" ht="19.5" customHeight="1">
      <c r="A67" s="176" t="s">
        <v>193</v>
      </c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</row>
    <row r="68" spans="1:13" ht="21">
      <c r="A68" s="176" t="s">
        <v>155</v>
      </c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</row>
    <row r="69" spans="1:13" ht="21">
      <c r="E69" s="16"/>
      <c r="F69" s="1"/>
      <c r="G69" s="1"/>
      <c r="H69" s="1"/>
      <c r="I69" s="1"/>
      <c r="J69" s="1"/>
      <c r="K69" s="1"/>
      <c r="L69" s="1"/>
      <c r="M69" s="24"/>
    </row>
    <row r="70" spans="1:13" ht="21">
      <c r="E70" s="16"/>
      <c r="F70" s="1"/>
      <c r="G70" s="1"/>
      <c r="H70" s="1"/>
      <c r="I70" s="1"/>
      <c r="J70" s="1"/>
      <c r="K70" s="1"/>
      <c r="L70" s="1"/>
      <c r="M70" s="24"/>
    </row>
    <row r="71" spans="1:13" ht="21">
      <c r="A71" s="176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</row>
    <row r="72" spans="1:13" ht="15.6" customHeight="1">
      <c r="A72" s="176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</row>
    <row r="73" spans="1:13" ht="20.100000000000001" customHeight="1">
      <c r="E73" s="16"/>
      <c r="F73" s="16"/>
      <c r="G73" s="2"/>
      <c r="H73" s="2"/>
      <c r="I73" s="2"/>
      <c r="J73" s="2"/>
      <c r="K73" s="2"/>
      <c r="L73" s="2"/>
      <c r="M73" s="2"/>
    </row>
    <row r="74" spans="1:13" ht="20.100000000000001" customHeight="1">
      <c r="E74" s="16"/>
      <c r="F74" s="16"/>
      <c r="G74" s="2"/>
      <c r="H74" s="2"/>
      <c r="I74" s="2"/>
      <c r="J74" s="2"/>
      <c r="K74" s="2"/>
      <c r="L74" s="2"/>
      <c r="M74" s="2"/>
    </row>
    <row r="75" spans="1:13" ht="20.100000000000001" customHeight="1">
      <c r="E75" s="16"/>
      <c r="F75" s="16"/>
      <c r="G75" s="2"/>
      <c r="H75" s="2"/>
      <c r="I75" s="2"/>
      <c r="J75" s="2"/>
      <c r="K75" s="2"/>
      <c r="L75" s="2"/>
      <c r="M75" s="2"/>
    </row>
    <row r="76" spans="1:13" ht="20.100000000000001" customHeight="1">
      <c r="E76" s="16"/>
      <c r="F76" s="16"/>
      <c r="G76" s="2"/>
      <c r="H76" s="2"/>
      <c r="I76" s="2"/>
      <c r="J76" s="2"/>
      <c r="K76" s="2"/>
      <c r="L76" s="2"/>
      <c r="M76" s="2"/>
    </row>
    <row r="77" spans="1:13" ht="20.100000000000001" customHeight="1">
      <c r="E77" s="16"/>
      <c r="F77" s="16"/>
      <c r="G77" s="2"/>
      <c r="H77" s="2"/>
      <c r="I77" s="2"/>
      <c r="J77" s="2"/>
      <c r="K77" s="2"/>
      <c r="L77" s="2"/>
      <c r="M77" s="2"/>
    </row>
    <row r="78" spans="1:13" ht="24.95" customHeight="1">
      <c r="A78" s="31"/>
      <c r="E78" s="16"/>
      <c r="F78" s="16"/>
    </row>
    <row r="79" spans="1:13" ht="20.100000000000001" customHeight="1">
      <c r="E79" s="16"/>
      <c r="F79" s="16"/>
    </row>
    <row r="80" spans="1:13" ht="20.100000000000001" customHeight="1">
      <c r="E80" s="16"/>
      <c r="F80" s="16"/>
    </row>
    <row r="81" spans="5:5" s="16" customFormat="1" ht="20.100000000000001" customHeight="1"/>
    <row r="82" spans="5:5" s="16" customFormat="1" ht="20.100000000000001" customHeight="1"/>
    <row r="83" spans="5:5" s="16" customFormat="1" ht="20.100000000000001" customHeight="1"/>
    <row r="84" spans="5:5" s="16" customFormat="1" ht="20.100000000000001" customHeight="1"/>
    <row r="85" spans="5:5" s="16" customFormat="1" ht="20.100000000000001" customHeight="1"/>
    <row r="86" spans="5:5" s="16" customFormat="1" ht="20.100000000000001" customHeight="1"/>
    <row r="87" spans="5:5" s="16" customFormat="1" ht="20.100000000000001" customHeight="1">
      <c r="E87" s="21"/>
    </row>
    <row r="88" spans="5:5" s="16" customFormat="1" ht="20.100000000000001" customHeight="1"/>
    <row r="89" spans="5:5" s="16" customFormat="1" ht="20.100000000000001" customHeight="1"/>
    <row r="90" spans="5:5" s="16" customFormat="1" ht="20.100000000000001" customHeight="1"/>
    <row r="91" spans="5:5" s="16" customFormat="1" ht="20.100000000000001" customHeight="1"/>
    <row r="92" spans="5:5" s="16" customFormat="1" ht="20.100000000000001" customHeight="1"/>
    <row r="93" spans="5:5" s="16" customFormat="1" ht="20.100000000000001" customHeight="1"/>
    <row r="94" spans="5:5" s="16" customFormat="1" ht="20.100000000000001" customHeight="1"/>
    <row r="95" spans="5:5" s="16" customFormat="1" ht="20.100000000000001" customHeight="1"/>
    <row r="96" spans="5:5" s="16" customFormat="1" ht="20.100000000000001" customHeight="1"/>
    <row r="97" s="16" customFormat="1" ht="20.100000000000001" customHeight="1"/>
    <row r="98" s="16" customFormat="1" ht="20.100000000000001" customHeight="1"/>
    <row r="99" s="16" customFormat="1" ht="20.100000000000001" customHeight="1"/>
    <row r="100" s="16" customFormat="1" ht="20.100000000000001" customHeight="1"/>
    <row r="101" s="16" customFormat="1" ht="20.100000000000001" customHeight="1"/>
    <row r="102" s="16" customFormat="1" ht="20.100000000000001" customHeight="1"/>
    <row r="103" s="16" customFormat="1" ht="20.100000000000001" customHeight="1"/>
    <row r="104" s="16" customFormat="1" ht="20.100000000000001" customHeight="1"/>
    <row r="105" s="16" customFormat="1" ht="20.100000000000001" customHeight="1"/>
    <row r="106" s="16" customFormat="1" ht="20.100000000000001" customHeight="1"/>
    <row r="107" s="16" customFormat="1" ht="20.100000000000001" customHeight="1"/>
    <row r="108" s="16" customFormat="1" ht="20.100000000000001" customHeight="1"/>
    <row r="109" s="16" customFormat="1" ht="20.100000000000001" customHeight="1"/>
    <row r="110" s="16" customFormat="1" ht="20.100000000000001" customHeight="1"/>
    <row r="111" s="16" customFormat="1" ht="20.100000000000001" customHeight="1"/>
    <row r="112" s="16" customFormat="1" ht="20.100000000000001" customHeight="1"/>
    <row r="113" s="16" customFormat="1" ht="20.100000000000001" customHeight="1"/>
    <row r="114" s="16" customFormat="1" ht="20.100000000000001" customHeight="1"/>
    <row r="115" s="16" customFormat="1" ht="20.100000000000001" customHeight="1"/>
    <row r="116" s="16" customFormat="1" ht="20.100000000000001" customHeight="1"/>
    <row r="117" s="16" customFormat="1" ht="20.100000000000001" customHeight="1"/>
    <row r="118" s="16" customFormat="1" ht="20.100000000000001" customHeight="1"/>
    <row r="119" s="16" customFormat="1" ht="20.100000000000001" customHeight="1"/>
    <row r="120" s="16" customFormat="1" ht="20.100000000000001" customHeight="1"/>
    <row r="121" s="16" customFormat="1" ht="20.100000000000001" customHeight="1"/>
    <row r="122" s="16" customFormat="1" ht="20.100000000000001" customHeight="1"/>
    <row r="123" s="16" customFormat="1" ht="20.100000000000001" customHeight="1"/>
    <row r="124" s="16" customFormat="1" ht="20.100000000000001" customHeight="1"/>
    <row r="125" s="16" customFormat="1" ht="20.100000000000001" customHeight="1"/>
    <row r="126" s="16" customFormat="1" ht="20.100000000000001" customHeight="1"/>
    <row r="127" s="16" customFormat="1" ht="20.100000000000001" customHeight="1"/>
    <row r="128" s="16" customFormat="1" ht="20.100000000000001" customHeight="1"/>
    <row r="129" s="16" customFormat="1" ht="20.100000000000001" customHeight="1"/>
    <row r="130" s="16" customFormat="1" ht="20.100000000000001" customHeight="1"/>
    <row r="131" s="16" customFormat="1" ht="20.100000000000001" customHeight="1"/>
    <row r="132" s="16" customFormat="1" ht="20.100000000000001" customHeight="1"/>
    <row r="133" s="16" customFormat="1" ht="20.100000000000001" customHeight="1"/>
    <row r="134" s="16" customFormat="1" ht="20.100000000000001" customHeight="1"/>
    <row r="135" s="16" customFormat="1" ht="20.100000000000001" customHeight="1"/>
    <row r="136" s="16" customFormat="1" ht="20.100000000000001" customHeight="1"/>
    <row r="137" s="16" customFormat="1" ht="20.100000000000001" customHeight="1"/>
  </sheetData>
  <mergeCells count="21">
    <mergeCell ref="A38:M38"/>
    <mergeCell ref="A39:M39"/>
    <mergeCell ref="A68:M68"/>
    <mergeCell ref="A71:M71"/>
    <mergeCell ref="A72:M72"/>
    <mergeCell ref="A40:M40"/>
    <mergeCell ref="G43:I43"/>
    <mergeCell ref="K43:M43"/>
    <mergeCell ref="A65:M65"/>
    <mergeCell ref="A66:M66"/>
    <mergeCell ref="A67:M67"/>
    <mergeCell ref="A1:M1"/>
    <mergeCell ref="A37:M37"/>
    <mergeCell ref="A2:M2"/>
    <mergeCell ref="A3:M3"/>
    <mergeCell ref="A4:M4"/>
    <mergeCell ref="G7:I7"/>
    <mergeCell ref="K7:M7"/>
    <mergeCell ref="A32:M32"/>
    <mergeCell ref="A35:M35"/>
    <mergeCell ref="A36:M36"/>
  </mergeCells>
  <pageMargins left="0.78740157480314965" right="0.39370078740157483" top="0.82677165354330717" bottom="0.6692913385826772" header="0.51181102362204722" footer="0.6692913385826772"/>
  <pageSetup paperSize="9" orientation="portrait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  <rowBreaks count="1" manualBreakCount="1">
    <brk id="36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W87"/>
  <sheetViews>
    <sheetView view="pageBreakPreview" topLeftCell="A16" zoomScale="130" zoomScaleNormal="100" zoomScaleSheetLayoutView="130" workbookViewId="0">
      <selection activeCell="P16" sqref="P16"/>
    </sheetView>
  </sheetViews>
  <sheetFormatPr defaultColWidth="9.140625" defaultRowHeight="20.100000000000001" customHeight="1"/>
  <cols>
    <col min="1" max="4" width="1.140625" style="94" customWidth="1"/>
    <col min="5" max="5" width="35.85546875" style="94" customWidth="1"/>
    <col min="6" max="6" width="6.140625" style="95" customWidth="1"/>
    <col min="7" max="7" width="0.85546875" style="96" customWidth="1"/>
    <col min="8" max="8" width="11.28515625" style="98" customWidth="1"/>
    <col min="9" max="9" width="0.85546875" style="98" customWidth="1"/>
    <col min="10" max="10" width="10.85546875" style="98" customWidth="1"/>
    <col min="11" max="11" width="1" style="99" customWidth="1"/>
    <col min="12" max="12" width="9.85546875" style="98" bestFit="1" customWidth="1"/>
    <col min="13" max="13" width="0.85546875" style="98" customWidth="1"/>
    <col min="14" max="14" width="11.42578125" style="4" customWidth="1"/>
    <col min="15" max="15" width="0.85546875" style="99" customWidth="1"/>
    <col min="16" max="16" width="11" style="99" customWidth="1"/>
    <col min="17" max="17" width="0.85546875" style="99" customWidth="1"/>
    <col min="18" max="18" width="11.42578125" style="99" customWidth="1"/>
    <col min="19" max="19" width="0.85546875" style="99" customWidth="1"/>
    <col min="20" max="20" width="11.140625" style="99" customWidth="1"/>
    <col min="21" max="21" width="9.140625" style="94"/>
    <col min="22" max="22" width="9.140625" style="94" bestFit="1" customWidth="1"/>
    <col min="23" max="23" width="10.140625" style="94" bestFit="1" customWidth="1"/>
    <col min="24" max="16384" width="9.140625" style="94"/>
  </cols>
  <sheetData>
    <row r="1" spans="1:23" s="66" customFormat="1" ht="21.95" customHeight="1">
      <c r="A1" s="182" t="s">
        <v>118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</row>
    <row r="2" spans="1:23" s="66" customFormat="1" ht="21.95" customHeight="1">
      <c r="A2" s="184" t="s">
        <v>0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</row>
    <row r="3" spans="1:23" s="66" customFormat="1" ht="21.95" customHeight="1">
      <c r="A3" s="185" t="s">
        <v>67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</row>
    <row r="4" spans="1:23" s="66" customFormat="1" ht="21.95" customHeight="1">
      <c r="A4" s="186" t="s">
        <v>201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</row>
    <row r="5" spans="1:23" s="66" customFormat="1" ht="4.5" customHeight="1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</row>
    <row r="6" spans="1:23" s="70" customFormat="1" ht="17.100000000000001" customHeight="1">
      <c r="A6" s="68"/>
      <c r="B6" s="68"/>
      <c r="C6" s="68"/>
      <c r="D6" s="68"/>
      <c r="E6" s="68"/>
      <c r="F6" s="69"/>
      <c r="G6" s="69"/>
      <c r="H6" s="187" t="s">
        <v>2</v>
      </c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3" s="70" customFormat="1" ht="17.100000000000001" customHeight="1">
      <c r="A7" s="71"/>
      <c r="B7" s="71"/>
      <c r="C7" s="71"/>
      <c r="D7" s="71"/>
      <c r="E7" s="71"/>
      <c r="F7" s="72"/>
      <c r="G7" s="72"/>
      <c r="H7" s="188" t="s">
        <v>3</v>
      </c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</row>
    <row r="8" spans="1:23" s="70" customFormat="1" ht="17.100000000000001" customHeight="1">
      <c r="A8" s="71"/>
      <c r="B8" s="71"/>
      <c r="C8" s="71"/>
      <c r="D8" s="71"/>
      <c r="E8" s="71"/>
      <c r="F8" s="72"/>
      <c r="G8" s="72"/>
      <c r="H8" s="74"/>
      <c r="I8" s="74"/>
      <c r="J8" s="74"/>
      <c r="K8" s="74"/>
      <c r="L8" s="189" t="s">
        <v>37</v>
      </c>
      <c r="M8" s="189"/>
      <c r="N8" s="189"/>
      <c r="O8" s="74"/>
      <c r="P8" s="74"/>
      <c r="Q8" s="74"/>
      <c r="R8" s="74" t="s">
        <v>83</v>
      </c>
      <c r="S8" s="74"/>
      <c r="T8" s="74"/>
    </row>
    <row r="9" spans="1:23" s="70" customFormat="1" ht="17.100000000000001" customHeight="1">
      <c r="A9" s="71"/>
      <c r="B9" s="71"/>
      <c r="C9" s="71"/>
      <c r="D9" s="71"/>
      <c r="E9" s="71"/>
      <c r="F9" s="72"/>
      <c r="G9" s="72"/>
      <c r="H9" s="75"/>
      <c r="I9" s="75"/>
      <c r="J9" s="75"/>
      <c r="K9" s="75"/>
      <c r="L9" s="75" t="s">
        <v>68</v>
      </c>
      <c r="M9" s="75"/>
      <c r="N9" s="75"/>
      <c r="O9" s="75"/>
      <c r="P9" s="76" t="s">
        <v>71</v>
      </c>
      <c r="Q9" s="74"/>
      <c r="R9" s="74" t="s">
        <v>84</v>
      </c>
      <c r="S9" s="75"/>
      <c r="T9" s="75"/>
    </row>
    <row r="10" spans="1:23" s="70" customFormat="1" ht="17.100000000000001" customHeight="1">
      <c r="A10" s="71"/>
      <c r="B10" s="71"/>
      <c r="C10" s="71"/>
      <c r="D10" s="71"/>
      <c r="E10" s="71"/>
      <c r="F10" s="66"/>
      <c r="G10" s="72"/>
      <c r="H10" s="77" t="s">
        <v>145</v>
      </c>
      <c r="I10" s="74"/>
      <c r="J10" s="77" t="s">
        <v>69</v>
      </c>
      <c r="K10" s="74"/>
      <c r="L10" s="77" t="s">
        <v>70</v>
      </c>
      <c r="M10" s="74"/>
      <c r="N10" s="77"/>
      <c r="O10" s="74"/>
      <c r="P10" s="76" t="s">
        <v>74</v>
      </c>
      <c r="Q10" s="74"/>
      <c r="R10" s="75" t="s">
        <v>85</v>
      </c>
      <c r="S10" s="74"/>
      <c r="T10" s="74" t="s">
        <v>71</v>
      </c>
    </row>
    <row r="11" spans="1:23" s="70" customFormat="1" ht="17.100000000000001" customHeight="1">
      <c r="A11" s="190"/>
      <c r="B11" s="190"/>
      <c r="C11" s="190"/>
      <c r="D11" s="190"/>
      <c r="E11" s="190"/>
      <c r="F11" s="75" t="s">
        <v>5</v>
      </c>
      <c r="G11" s="72"/>
      <c r="H11" s="73" t="s">
        <v>72</v>
      </c>
      <c r="I11" s="74"/>
      <c r="J11" s="73" t="s">
        <v>140</v>
      </c>
      <c r="K11" s="74"/>
      <c r="L11" s="73" t="s">
        <v>73</v>
      </c>
      <c r="M11" s="74"/>
      <c r="N11" s="73" t="s">
        <v>43</v>
      </c>
      <c r="O11" s="74"/>
      <c r="P11" s="73" t="s">
        <v>144</v>
      </c>
      <c r="Q11" s="74"/>
      <c r="R11" s="73" t="s">
        <v>86</v>
      </c>
      <c r="S11" s="74"/>
      <c r="T11" s="73" t="s">
        <v>74</v>
      </c>
    </row>
    <row r="12" spans="1:23" s="84" customFormat="1" ht="17.100000000000001" customHeight="1">
      <c r="A12" s="78" t="s">
        <v>202</v>
      </c>
      <c r="B12" s="79"/>
      <c r="C12" s="78"/>
      <c r="D12" s="78"/>
      <c r="E12" s="78"/>
      <c r="F12" s="80"/>
      <c r="G12" s="78"/>
      <c r="H12" s="164">
        <v>225000000</v>
      </c>
      <c r="I12" s="88"/>
      <c r="J12" s="164">
        <v>155062688</v>
      </c>
      <c r="K12" s="88"/>
      <c r="L12" s="164">
        <v>28200000</v>
      </c>
      <c r="M12" s="88"/>
      <c r="N12" s="164">
        <v>239721096</v>
      </c>
      <c r="O12" s="88"/>
      <c r="P12" s="164">
        <v>647983784</v>
      </c>
      <c r="Q12" s="88"/>
      <c r="R12" s="164">
        <v>24701379</v>
      </c>
      <c r="S12" s="88"/>
      <c r="T12" s="164">
        <v>672685163</v>
      </c>
      <c r="U12" s="81"/>
      <c r="V12" s="82">
        <f t="shared" ref="V12:V18" si="0">SUM(H12:N12)-P12</f>
        <v>0</v>
      </c>
      <c r="W12" s="83">
        <f t="shared" ref="W12:W18" si="1">P12+R12-T12</f>
        <v>0</v>
      </c>
    </row>
    <row r="13" spans="1:23" s="84" customFormat="1" ht="17.100000000000001" customHeight="1">
      <c r="A13" s="66" t="s">
        <v>87</v>
      </c>
      <c r="B13" s="79"/>
      <c r="C13" s="78"/>
      <c r="D13" s="78"/>
      <c r="E13" s="78"/>
      <c r="F13" s="80"/>
      <c r="G13" s="78"/>
      <c r="H13" s="162">
        <v>0</v>
      </c>
      <c r="I13" s="88"/>
      <c r="J13" s="162">
        <v>0</v>
      </c>
      <c r="K13" s="88"/>
      <c r="L13" s="162">
        <v>0</v>
      </c>
      <c r="M13" s="88"/>
      <c r="N13" s="88">
        <v>135568170</v>
      </c>
      <c r="O13" s="88"/>
      <c r="P13" s="88">
        <v>135568170</v>
      </c>
      <c r="Q13" s="88"/>
      <c r="R13" s="88">
        <v>441555</v>
      </c>
      <c r="S13" s="88"/>
      <c r="T13" s="88">
        <v>136009725</v>
      </c>
      <c r="U13" s="81"/>
      <c r="V13" s="82">
        <f t="shared" si="0"/>
        <v>0</v>
      </c>
      <c r="W13" s="83">
        <f t="shared" si="1"/>
        <v>0</v>
      </c>
    </row>
    <row r="14" spans="1:23" s="70" customFormat="1" ht="17.100000000000001" customHeight="1">
      <c r="A14" s="66" t="s">
        <v>143</v>
      </c>
      <c r="B14" s="72"/>
      <c r="C14" s="66"/>
      <c r="D14" s="66"/>
      <c r="E14" s="66"/>
      <c r="F14" s="20">
        <v>30</v>
      </c>
      <c r="G14" s="66"/>
      <c r="H14" s="162">
        <v>0</v>
      </c>
      <c r="I14" s="88"/>
      <c r="J14" s="162">
        <v>0</v>
      </c>
      <c r="K14" s="88"/>
      <c r="L14" s="162">
        <v>0</v>
      </c>
      <c r="M14" s="88"/>
      <c r="N14" s="85">
        <v>-151773941</v>
      </c>
      <c r="O14" s="88"/>
      <c r="P14" s="88">
        <v>-151773941</v>
      </c>
      <c r="Q14" s="88"/>
      <c r="R14" s="162">
        <v>0</v>
      </c>
      <c r="S14" s="88"/>
      <c r="T14" s="88">
        <v>-151773941</v>
      </c>
      <c r="U14" s="86"/>
      <c r="V14" s="82">
        <f t="shared" si="0"/>
        <v>0</v>
      </c>
      <c r="W14" s="83">
        <f t="shared" si="1"/>
        <v>0</v>
      </c>
    </row>
    <row r="15" spans="1:23" s="70" customFormat="1" ht="17.100000000000001" customHeight="1">
      <c r="A15" s="66" t="s">
        <v>187</v>
      </c>
      <c r="B15" s="72"/>
      <c r="C15" s="66"/>
      <c r="D15" s="66"/>
      <c r="E15" s="66"/>
      <c r="F15" s="20"/>
      <c r="G15" s="66"/>
      <c r="H15" s="162">
        <v>0</v>
      </c>
      <c r="I15" s="88"/>
      <c r="J15" s="162">
        <v>0</v>
      </c>
      <c r="K15" s="88"/>
      <c r="L15" s="162">
        <v>0</v>
      </c>
      <c r="M15" s="88"/>
      <c r="N15" s="162">
        <v>0</v>
      </c>
      <c r="O15" s="88"/>
      <c r="P15" s="162">
        <v>0</v>
      </c>
      <c r="Q15" s="88"/>
      <c r="R15" s="88">
        <v>-1470000</v>
      </c>
      <c r="S15" s="88"/>
      <c r="T15" s="88">
        <v>-1470000</v>
      </c>
      <c r="U15" s="86"/>
      <c r="V15" s="82"/>
      <c r="W15" s="83"/>
    </row>
    <row r="16" spans="1:23" s="70" customFormat="1" ht="17.100000000000001" customHeight="1">
      <c r="A16" s="66" t="s">
        <v>89</v>
      </c>
      <c r="B16" s="72"/>
      <c r="C16" s="66"/>
      <c r="D16" s="66"/>
      <c r="E16" s="66"/>
      <c r="F16" s="20">
        <v>23</v>
      </c>
      <c r="G16" s="66"/>
      <c r="H16" s="162">
        <v>0</v>
      </c>
      <c r="I16" s="162"/>
      <c r="J16" s="162">
        <v>0</v>
      </c>
      <c r="K16" s="162"/>
      <c r="L16" s="88">
        <v>5550000</v>
      </c>
      <c r="M16" s="88"/>
      <c r="N16" s="88">
        <v>-5550000</v>
      </c>
      <c r="O16" s="162"/>
      <c r="P16" s="162">
        <v>0</v>
      </c>
      <c r="Q16" s="88"/>
      <c r="R16" s="162">
        <v>0</v>
      </c>
      <c r="S16" s="88"/>
      <c r="T16" s="162">
        <v>0</v>
      </c>
      <c r="U16" s="86"/>
      <c r="V16" s="82">
        <f t="shared" si="0"/>
        <v>0</v>
      </c>
      <c r="W16" s="83">
        <f t="shared" si="1"/>
        <v>0</v>
      </c>
    </row>
    <row r="17" spans="1:23" s="70" customFormat="1" ht="17.100000000000001" customHeight="1">
      <c r="A17" s="66" t="s">
        <v>198</v>
      </c>
      <c r="B17" s="72"/>
      <c r="C17" s="66"/>
      <c r="D17" s="66"/>
      <c r="E17" s="66"/>
      <c r="F17" s="20">
        <v>31</v>
      </c>
      <c r="G17" s="66"/>
      <c r="H17" s="163">
        <v>83959857</v>
      </c>
      <c r="I17" s="162"/>
      <c r="J17" s="163">
        <v>83959856</v>
      </c>
      <c r="K17" s="162"/>
      <c r="L17" s="162">
        <v>0</v>
      </c>
      <c r="M17" s="88"/>
      <c r="N17" s="162">
        <v>0</v>
      </c>
      <c r="O17" s="162"/>
      <c r="P17" s="163">
        <v>167919713</v>
      </c>
      <c r="Q17" s="88"/>
      <c r="R17" s="162">
        <v>0</v>
      </c>
      <c r="S17" s="88"/>
      <c r="T17" s="163">
        <v>167919713</v>
      </c>
      <c r="U17" s="86"/>
      <c r="V17" s="82"/>
      <c r="W17" s="83"/>
    </row>
    <row r="18" spans="1:23" s="84" customFormat="1" ht="17.100000000000001" customHeight="1">
      <c r="A18" s="78" t="s">
        <v>185</v>
      </c>
      <c r="B18" s="79"/>
      <c r="C18" s="78"/>
      <c r="D18" s="78"/>
      <c r="E18" s="78"/>
      <c r="F18" s="78"/>
      <c r="G18" s="78"/>
      <c r="H18" s="164">
        <v>308959857</v>
      </c>
      <c r="I18" s="88"/>
      <c r="J18" s="164">
        <v>239022544</v>
      </c>
      <c r="K18" s="88"/>
      <c r="L18" s="164">
        <v>33750000</v>
      </c>
      <c r="M18" s="88"/>
      <c r="N18" s="164">
        <v>217965325</v>
      </c>
      <c r="O18" s="88"/>
      <c r="P18" s="164">
        <v>799697726</v>
      </c>
      <c r="Q18" s="88"/>
      <c r="R18" s="164">
        <v>23672934</v>
      </c>
      <c r="S18" s="88"/>
      <c r="T18" s="164">
        <v>823370660</v>
      </c>
      <c r="U18" s="81"/>
      <c r="V18" s="82">
        <f t="shared" si="0"/>
        <v>0</v>
      </c>
      <c r="W18" s="83">
        <f t="shared" si="1"/>
        <v>0</v>
      </c>
    </row>
    <row r="19" spans="1:23" s="84" customFormat="1" ht="17.100000000000001" customHeight="1">
      <c r="A19" s="66" t="s">
        <v>87</v>
      </c>
      <c r="B19" s="79"/>
      <c r="C19" s="78"/>
      <c r="D19" s="78"/>
      <c r="E19" s="78"/>
      <c r="F19" s="80"/>
      <c r="G19" s="78"/>
      <c r="H19" s="162">
        <v>0</v>
      </c>
      <c r="I19" s="88"/>
      <c r="J19" s="162">
        <v>0</v>
      </c>
      <c r="K19" s="88"/>
      <c r="L19" s="162">
        <v>0</v>
      </c>
      <c r="M19" s="88"/>
      <c r="N19" s="88">
        <v>175045883</v>
      </c>
      <c r="O19" s="88"/>
      <c r="P19" s="88">
        <v>175045883</v>
      </c>
      <c r="Q19" s="90"/>
      <c r="R19" s="88">
        <v>-217145</v>
      </c>
      <c r="S19" s="90"/>
      <c r="T19" s="88">
        <v>174828738</v>
      </c>
      <c r="U19" s="81"/>
      <c r="V19" s="82">
        <f t="shared" ref="V19:V22" si="2">SUM(H19:N19)-P19</f>
        <v>0</v>
      </c>
      <c r="W19" s="83">
        <f>P19+R19-T19</f>
        <v>0</v>
      </c>
    </row>
    <row r="20" spans="1:23" s="70" customFormat="1" ht="17.100000000000001" customHeight="1">
      <c r="A20" s="66" t="s">
        <v>143</v>
      </c>
      <c r="B20" s="72"/>
      <c r="C20" s="66"/>
      <c r="D20" s="66"/>
      <c r="E20" s="66"/>
      <c r="F20" s="20">
        <v>30</v>
      </c>
      <c r="G20" s="66"/>
      <c r="H20" s="162">
        <v>0</v>
      </c>
      <c r="I20" s="88"/>
      <c r="J20" s="162">
        <v>0</v>
      </c>
      <c r="K20" s="88"/>
      <c r="L20" s="162">
        <v>0</v>
      </c>
      <c r="M20" s="88"/>
      <c r="N20" s="85">
        <v>-156294932</v>
      </c>
      <c r="O20" s="88"/>
      <c r="P20" s="85">
        <v>-156294932</v>
      </c>
      <c r="Q20" s="88"/>
      <c r="R20" s="162">
        <v>0</v>
      </c>
      <c r="S20" s="88"/>
      <c r="T20" s="85">
        <v>-156294932</v>
      </c>
      <c r="U20" s="86"/>
      <c r="V20" s="82">
        <f t="shared" si="2"/>
        <v>0</v>
      </c>
      <c r="W20" s="83">
        <f t="shared" ref="W20" si="3">P20+R20-T20</f>
        <v>0</v>
      </c>
    </row>
    <row r="21" spans="1:23" s="70" customFormat="1" ht="17.100000000000001" customHeight="1">
      <c r="A21" s="66" t="s">
        <v>198</v>
      </c>
      <c r="B21" s="72"/>
      <c r="C21" s="66"/>
      <c r="D21" s="66"/>
      <c r="E21" s="66"/>
      <c r="F21" s="20">
        <v>31</v>
      </c>
      <c r="G21" s="66"/>
      <c r="H21" s="163">
        <v>27090365</v>
      </c>
      <c r="I21" s="85"/>
      <c r="J21" s="163">
        <v>27090365</v>
      </c>
      <c r="K21" s="162"/>
      <c r="L21" s="162">
        <v>0</v>
      </c>
      <c r="M21" s="162"/>
      <c r="N21" s="162">
        <v>0</v>
      </c>
      <c r="O21" s="165"/>
      <c r="P21" s="163">
        <v>54180730</v>
      </c>
      <c r="Q21" s="88"/>
      <c r="R21" s="162">
        <v>0</v>
      </c>
      <c r="S21" s="88"/>
      <c r="T21" s="163">
        <v>54180730</v>
      </c>
      <c r="U21" s="86"/>
      <c r="V21" s="82"/>
      <c r="W21" s="83"/>
    </row>
    <row r="22" spans="1:23" s="84" customFormat="1" ht="20.25" thickBot="1">
      <c r="A22" s="78" t="s">
        <v>203</v>
      </c>
      <c r="B22" s="79"/>
      <c r="C22" s="78"/>
      <c r="D22" s="78"/>
      <c r="E22" s="78"/>
      <c r="F22" s="78"/>
      <c r="G22" s="78"/>
      <c r="H22" s="87">
        <v>336050222</v>
      </c>
      <c r="I22" s="85"/>
      <c r="J22" s="87">
        <v>266112909</v>
      </c>
      <c r="K22" s="88"/>
      <c r="L22" s="89">
        <v>33750000</v>
      </c>
      <c r="M22" s="88"/>
      <c r="N22" s="89">
        <v>236716276</v>
      </c>
      <c r="O22" s="90"/>
      <c r="P22" s="89">
        <v>872629407</v>
      </c>
      <c r="Q22" s="90"/>
      <c r="R22" s="89">
        <v>23455789</v>
      </c>
      <c r="S22" s="90"/>
      <c r="T22" s="89">
        <v>896085196</v>
      </c>
      <c r="U22" s="81"/>
      <c r="V22" s="82">
        <f t="shared" si="2"/>
        <v>0</v>
      </c>
      <c r="W22" s="83">
        <f>P22+R22-T22</f>
        <v>0</v>
      </c>
    </row>
    <row r="23" spans="1:23" s="66" customFormat="1" ht="7.5" customHeight="1" thickTop="1">
      <c r="A23" s="91"/>
      <c r="B23" s="72"/>
      <c r="H23" s="92"/>
      <c r="I23" s="92"/>
      <c r="J23" s="92"/>
      <c r="K23" s="92"/>
      <c r="L23" s="92"/>
      <c r="M23" s="92"/>
      <c r="N23" s="92"/>
      <c r="O23" s="92"/>
      <c r="P23" s="92"/>
      <c r="Q23" s="93"/>
      <c r="R23" s="92"/>
      <c r="T23" s="92"/>
    </row>
    <row r="24" spans="1:23" s="66" customFormat="1" ht="21">
      <c r="A24" s="176" t="s">
        <v>153</v>
      </c>
      <c r="B24" s="176"/>
      <c r="C24" s="176"/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/>
      <c r="T24" s="176"/>
    </row>
    <row r="25" spans="1:23" s="66" customFormat="1" ht="21">
      <c r="A25" s="176" t="s">
        <v>192</v>
      </c>
      <c r="B25" s="176"/>
      <c r="C25" s="176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176"/>
      <c r="R25" s="176"/>
      <c r="S25" s="176"/>
      <c r="T25" s="176"/>
    </row>
    <row r="26" spans="1:23" s="70" customFormat="1" ht="18.75" customHeight="1">
      <c r="A26" s="176" t="s">
        <v>193</v>
      </c>
      <c r="B26" s="176"/>
      <c r="C26" s="176"/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86"/>
    </row>
    <row r="27" spans="1:23" ht="16.5" customHeight="1">
      <c r="A27" s="176" t="s">
        <v>155</v>
      </c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6"/>
    </row>
    <row r="28" spans="1:23" ht="20.100000000000001" customHeight="1">
      <c r="H28" s="97">
        <f t="shared" ref="H28:T28" si="4">SUM(H12:H17)-H18</f>
        <v>0</v>
      </c>
      <c r="I28" s="97">
        <f t="shared" si="4"/>
        <v>0</v>
      </c>
      <c r="J28" s="97">
        <f t="shared" si="4"/>
        <v>0</v>
      </c>
      <c r="K28" s="97">
        <f t="shared" si="4"/>
        <v>0</v>
      </c>
      <c r="L28" s="97">
        <f t="shared" si="4"/>
        <v>0</v>
      </c>
      <c r="M28" s="97">
        <f t="shared" si="4"/>
        <v>0</v>
      </c>
      <c r="N28" s="97">
        <f t="shared" si="4"/>
        <v>0</v>
      </c>
      <c r="O28" s="97">
        <f t="shared" si="4"/>
        <v>0</v>
      </c>
      <c r="P28" s="97">
        <f t="shared" si="4"/>
        <v>0</v>
      </c>
      <c r="Q28" s="97">
        <f t="shared" si="4"/>
        <v>0</v>
      </c>
      <c r="R28" s="97">
        <f t="shared" si="4"/>
        <v>0</v>
      </c>
      <c r="S28" s="97">
        <f t="shared" si="4"/>
        <v>0</v>
      </c>
      <c r="T28" s="97">
        <f t="shared" si="4"/>
        <v>0</v>
      </c>
    </row>
    <row r="29" spans="1:23" ht="20.100000000000001" customHeight="1">
      <c r="H29" s="97">
        <f>SUM(H18:H21)-H22</f>
        <v>0</v>
      </c>
      <c r="I29" s="97">
        <f>SUM(I18:I20)-I22</f>
        <v>0</v>
      </c>
      <c r="J29" s="97">
        <f>SUM(J18:J21)-J22</f>
        <v>0</v>
      </c>
      <c r="K29" s="98">
        <f>SUM(K18:K20)-K22</f>
        <v>0</v>
      </c>
      <c r="L29" s="97">
        <f>SUM(L18:L20)-L22</f>
        <v>0</v>
      </c>
      <c r="M29" s="98">
        <f>SUM(M18:M20)-M22</f>
        <v>0</v>
      </c>
      <c r="N29" s="98">
        <f>SUM(N18:N20)-N22</f>
        <v>0</v>
      </c>
      <c r="O29" s="98">
        <f>SUM(O18:O20)-O22</f>
        <v>0</v>
      </c>
      <c r="P29" s="97">
        <f>SUM(P18:P21)-P22</f>
        <v>0</v>
      </c>
      <c r="Q29" s="98">
        <f>SUM(Q18:Q20)-Q22</f>
        <v>0</v>
      </c>
      <c r="R29" s="98">
        <f>SUM(R18:R20)-R22</f>
        <v>0</v>
      </c>
      <c r="S29" s="98">
        <f>SUM(S18:S20)-S22</f>
        <v>0</v>
      </c>
      <c r="T29" s="97">
        <f>SUM(T18:T21)-T22</f>
        <v>0</v>
      </c>
    </row>
    <row r="87" spans="5:5" ht="20.100000000000001" customHeight="1">
      <c r="E87" s="95"/>
    </row>
  </sheetData>
  <mergeCells count="12">
    <mergeCell ref="A24:T24"/>
    <mergeCell ref="A25:T25"/>
    <mergeCell ref="A26:T26"/>
    <mergeCell ref="A27:T27"/>
    <mergeCell ref="H7:T7"/>
    <mergeCell ref="L8:N8"/>
    <mergeCell ref="A11:E11"/>
    <mergeCell ref="A1:T1"/>
    <mergeCell ref="A2:T2"/>
    <mergeCell ref="A3:T3"/>
    <mergeCell ref="A4:T4"/>
    <mergeCell ref="H6:T6"/>
  </mergeCells>
  <printOptions horizontalCentered="1"/>
  <pageMargins left="0.511811023622047" right="0.39370078740157499" top="0.57677165399999997" bottom="0.66929133858267698" header="0.511811023622047" footer="0.55118110236220497"/>
  <pageSetup paperSize="9" firstPageNumber="2" orientation="landscape" useFirstPageNumber="1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T87"/>
  <sheetViews>
    <sheetView view="pageBreakPreview" topLeftCell="A7" zoomScaleNormal="120" zoomScaleSheetLayoutView="100" workbookViewId="0">
      <selection activeCell="E87" sqref="E87"/>
    </sheetView>
  </sheetViews>
  <sheetFormatPr defaultColWidth="9.140625" defaultRowHeight="20.100000000000001" customHeight="1"/>
  <cols>
    <col min="1" max="4" width="1.140625" style="66" customWidth="1"/>
    <col min="5" max="5" width="36.28515625" style="66" customWidth="1"/>
    <col min="6" max="6" width="8.28515625" style="123" customWidth="1"/>
    <col min="7" max="7" width="0.85546875" style="124" customWidth="1"/>
    <col min="8" max="8" width="15.140625" style="125" customWidth="1"/>
    <col min="9" max="9" width="0.85546875" style="125" customWidth="1"/>
    <col min="10" max="10" width="15.140625" style="125" customWidth="1"/>
    <col min="11" max="11" width="1" style="126" customWidth="1"/>
    <col min="12" max="12" width="15.140625" style="125" customWidth="1"/>
    <col min="13" max="13" width="0.85546875" style="125" customWidth="1"/>
    <col min="14" max="14" width="15.140625" style="5" customWidth="1"/>
    <col min="15" max="15" width="0.85546875" style="126" customWidth="1"/>
    <col min="16" max="16" width="15.140625" style="126" customWidth="1"/>
    <col min="17" max="17" width="9.140625" style="66"/>
    <col min="18" max="18" width="9.85546875" style="66" bestFit="1" customWidth="1"/>
    <col min="19" max="16384" width="9.140625" style="66"/>
  </cols>
  <sheetData>
    <row r="1" spans="1:20" ht="22.35" customHeight="1">
      <c r="A1" s="182" t="s">
        <v>120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</row>
    <row r="2" spans="1:20" ht="22.35" customHeight="1">
      <c r="A2" s="184" t="s">
        <v>0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</row>
    <row r="3" spans="1:20" ht="22.35" customHeight="1">
      <c r="A3" s="185" t="s">
        <v>67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</row>
    <row r="4" spans="1:20" ht="22.35" customHeight="1">
      <c r="A4" s="185" t="s">
        <v>201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</row>
    <row r="5" spans="1:20" ht="5.45" customHeight="1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</row>
    <row r="6" spans="1:20" s="102" customFormat="1" ht="19.350000000000001" customHeight="1">
      <c r="A6" s="100"/>
      <c r="B6" s="100"/>
      <c r="C6" s="100"/>
      <c r="D6" s="100"/>
      <c r="E6" s="100"/>
      <c r="F6" s="101"/>
      <c r="G6" s="101"/>
      <c r="H6" s="196" t="s">
        <v>2</v>
      </c>
      <c r="I6" s="196"/>
      <c r="J6" s="196"/>
      <c r="K6" s="196"/>
      <c r="L6" s="196"/>
      <c r="M6" s="196"/>
      <c r="N6" s="196"/>
      <c r="O6" s="196"/>
      <c r="P6" s="196"/>
    </row>
    <row r="7" spans="1:20" s="102" customFormat="1" ht="19.350000000000001" customHeight="1">
      <c r="A7" s="103"/>
      <c r="B7" s="103"/>
      <c r="C7" s="103"/>
      <c r="D7" s="103"/>
      <c r="E7" s="103"/>
      <c r="F7" s="104"/>
      <c r="G7" s="104"/>
      <c r="H7" s="195" t="s">
        <v>4</v>
      </c>
      <c r="I7" s="195"/>
      <c r="J7" s="195"/>
      <c r="K7" s="195"/>
      <c r="L7" s="195"/>
      <c r="M7" s="195"/>
      <c r="N7" s="195"/>
      <c r="O7" s="195"/>
      <c r="P7" s="195"/>
    </row>
    <row r="8" spans="1:20" s="102" customFormat="1" ht="19.350000000000001" customHeight="1">
      <c r="A8" s="103"/>
      <c r="B8" s="103"/>
      <c r="C8" s="103"/>
      <c r="D8" s="103"/>
      <c r="E8" s="103"/>
      <c r="F8" s="104"/>
      <c r="G8" s="104"/>
      <c r="H8" s="105"/>
      <c r="I8" s="105"/>
      <c r="J8" s="105"/>
      <c r="K8" s="105"/>
      <c r="L8" s="192" t="s">
        <v>37</v>
      </c>
      <c r="M8" s="192"/>
      <c r="N8" s="192"/>
      <c r="O8" s="105"/>
      <c r="P8" s="105"/>
    </row>
    <row r="9" spans="1:20" s="102" customFormat="1" ht="19.350000000000001" customHeight="1">
      <c r="A9" s="103"/>
      <c r="B9" s="103"/>
      <c r="C9" s="103"/>
      <c r="D9" s="103"/>
      <c r="E9" s="103"/>
      <c r="G9" s="104"/>
      <c r="H9" s="107" t="s">
        <v>145</v>
      </c>
      <c r="I9" s="105"/>
      <c r="J9" s="107" t="s">
        <v>69</v>
      </c>
      <c r="K9" s="105"/>
      <c r="L9" s="107" t="s">
        <v>91</v>
      </c>
      <c r="M9" s="105"/>
      <c r="N9" s="107"/>
      <c r="O9" s="105"/>
      <c r="P9" s="105" t="s">
        <v>71</v>
      </c>
    </row>
    <row r="10" spans="1:20" s="102" customFormat="1" ht="19.350000000000001" customHeight="1">
      <c r="A10" s="193"/>
      <c r="B10" s="193"/>
      <c r="C10" s="193"/>
      <c r="D10" s="193"/>
      <c r="E10" s="193"/>
      <c r="F10" s="108" t="s">
        <v>5</v>
      </c>
      <c r="G10" s="104"/>
      <c r="H10" s="106" t="s">
        <v>72</v>
      </c>
      <c r="I10" s="105"/>
      <c r="J10" s="106" t="s">
        <v>140</v>
      </c>
      <c r="K10" s="105"/>
      <c r="L10" s="106" t="s">
        <v>73</v>
      </c>
      <c r="M10" s="105"/>
      <c r="N10" s="106" t="s">
        <v>43</v>
      </c>
      <c r="O10" s="105"/>
      <c r="P10" s="106" t="s">
        <v>74</v>
      </c>
    </row>
    <row r="11" spans="1:20" s="102" customFormat="1" ht="19.350000000000001" customHeight="1">
      <c r="A11" s="109" t="s">
        <v>202</v>
      </c>
      <c r="B11" s="104"/>
      <c r="F11" s="108"/>
      <c r="H11" s="110">
        <v>225000000</v>
      </c>
      <c r="I11" s="85"/>
      <c r="J11" s="110">
        <v>155062688</v>
      </c>
      <c r="K11" s="85"/>
      <c r="L11" s="110">
        <v>28200000</v>
      </c>
      <c r="M11" s="85"/>
      <c r="N11" s="110">
        <v>235310435</v>
      </c>
      <c r="O11" s="85"/>
      <c r="P11" s="110">
        <v>643573123</v>
      </c>
      <c r="Q11" s="111"/>
      <c r="R11" s="112">
        <f t="shared" ref="R11:R16" si="0">SUM(H11:N11)-P11</f>
        <v>0</v>
      </c>
    </row>
    <row r="12" spans="1:20" s="115" customFormat="1" ht="19.350000000000001" customHeight="1">
      <c r="A12" s="113" t="s">
        <v>59</v>
      </c>
      <c r="B12" s="114"/>
      <c r="F12" s="116"/>
      <c r="H12" s="162">
        <v>0</v>
      </c>
      <c r="I12" s="85"/>
      <c r="J12" s="162">
        <v>0</v>
      </c>
      <c r="K12" s="85"/>
      <c r="L12" s="162">
        <v>0</v>
      </c>
      <c r="M12" s="85"/>
      <c r="N12" s="85">
        <v>136638592</v>
      </c>
      <c r="O12" s="85"/>
      <c r="P12" s="85">
        <v>136638592</v>
      </c>
      <c r="Q12" s="117"/>
      <c r="R12" s="112">
        <f t="shared" si="0"/>
        <v>0</v>
      </c>
    </row>
    <row r="13" spans="1:20" s="115" customFormat="1" ht="19.350000000000001" customHeight="1">
      <c r="A13" s="113" t="s">
        <v>88</v>
      </c>
      <c r="B13" s="114"/>
      <c r="F13" s="20">
        <v>30</v>
      </c>
      <c r="H13" s="162">
        <v>0</v>
      </c>
      <c r="I13" s="85"/>
      <c r="J13" s="162">
        <v>0</v>
      </c>
      <c r="K13" s="85"/>
      <c r="L13" s="162">
        <v>0</v>
      </c>
      <c r="M13" s="85"/>
      <c r="N13" s="85">
        <v>-151773941</v>
      </c>
      <c r="O13" s="85"/>
      <c r="P13" s="118">
        <v>-151773941</v>
      </c>
      <c r="Q13" s="117"/>
      <c r="R13" s="112">
        <f t="shared" si="0"/>
        <v>0</v>
      </c>
    </row>
    <row r="14" spans="1:20" s="115" customFormat="1" ht="18.95" customHeight="1">
      <c r="A14" s="113" t="s">
        <v>90</v>
      </c>
      <c r="B14" s="114"/>
      <c r="F14" s="20">
        <v>23</v>
      </c>
      <c r="H14" s="162">
        <v>0</v>
      </c>
      <c r="I14" s="85"/>
      <c r="J14" s="162">
        <v>0</v>
      </c>
      <c r="K14" s="85"/>
      <c r="L14" s="85">
        <v>5550000</v>
      </c>
      <c r="M14" s="85"/>
      <c r="N14" s="85">
        <v>-5550000</v>
      </c>
      <c r="O14" s="85"/>
      <c r="P14" s="162">
        <v>0</v>
      </c>
      <c r="Q14" s="117"/>
      <c r="R14" s="112">
        <f t="shared" si="0"/>
        <v>0</v>
      </c>
    </row>
    <row r="15" spans="1:20" s="115" customFormat="1" ht="18.95" customHeight="1">
      <c r="A15" s="66" t="s">
        <v>198</v>
      </c>
      <c r="B15" s="113"/>
      <c r="C15" s="113"/>
      <c r="D15" s="113"/>
      <c r="E15" s="113"/>
      <c r="F15" s="20">
        <v>31</v>
      </c>
      <c r="H15" s="163">
        <v>83959857</v>
      </c>
      <c r="I15" s="119"/>
      <c r="J15" s="163">
        <v>83959856</v>
      </c>
      <c r="K15" s="119"/>
      <c r="L15" s="119">
        <v>0</v>
      </c>
      <c r="M15" s="119"/>
      <c r="N15" s="119">
        <v>0</v>
      </c>
      <c r="O15" s="119"/>
      <c r="P15" s="163">
        <v>167919713</v>
      </c>
      <c r="Q15" s="117"/>
      <c r="R15" s="112"/>
    </row>
    <row r="16" spans="1:20" s="115" customFormat="1" ht="19.350000000000001" customHeight="1">
      <c r="A16" s="109" t="s">
        <v>185</v>
      </c>
      <c r="B16" s="114"/>
      <c r="H16" s="110">
        <f>+H11+H12+H13+H14+H15</f>
        <v>308959857</v>
      </c>
      <c r="I16" s="85"/>
      <c r="J16" s="110">
        <f>+J11+J12+J13+J14+J15</f>
        <v>239022544</v>
      </c>
      <c r="K16" s="85"/>
      <c r="L16" s="110">
        <f>+L11+L12+L13+L14+L15</f>
        <v>33750000</v>
      </c>
      <c r="M16" s="85"/>
      <c r="N16" s="110">
        <f>+N11+N12+N13+N14+N15</f>
        <v>214625086</v>
      </c>
      <c r="O16" s="85"/>
      <c r="P16" s="110">
        <f>+P11+P12+P13+P14+P15</f>
        <v>796357487</v>
      </c>
      <c r="Q16" s="117"/>
      <c r="R16" s="112">
        <f t="shared" si="0"/>
        <v>0</v>
      </c>
    </row>
    <row r="17" spans="1:20" s="115" customFormat="1" ht="19.350000000000001" customHeight="1">
      <c r="A17" s="113" t="s">
        <v>59</v>
      </c>
      <c r="B17" s="114"/>
      <c r="F17" s="116"/>
      <c r="H17" s="162">
        <v>0</v>
      </c>
      <c r="I17" s="85"/>
      <c r="J17" s="162">
        <v>0</v>
      </c>
      <c r="K17" s="120"/>
      <c r="L17" s="162">
        <v>0</v>
      </c>
      <c r="M17" s="120"/>
      <c r="N17" s="85">
        <v>175271891</v>
      </c>
      <c r="O17" s="85"/>
      <c r="P17" s="85">
        <v>175271891</v>
      </c>
      <c r="Q17" s="117"/>
      <c r="R17" s="112">
        <f t="shared" ref="R17:R20" si="1">SUM(H17:N17)-P17</f>
        <v>0</v>
      </c>
    </row>
    <row r="18" spans="1:20" s="115" customFormat="1" ht="19.350000000000001" customHeight="1">
      <c r="A18" s="113" t="s">
        <v>88</v>
      </c>
      <c r="B18" s="114"/>
      <c r="F18" s="20">
        <v>30</v>
      </c>
      <c r="H18" s="162">
        <v>0</v>
      </c>
      <c r="I18" s="85"/>
      <c r="J18" s="162">
        <v>0</v>
      </c>
      <c r="K18" s="120"/>
      <c r="L18" s="162">
        <v>0</v>
      </c>
      <c r="M18" s="120"/>
      <c r="N18" s="85">
        <v>-156294932</v>
      </c>
      <c r="O18" s="85"/>
      <c r="P18" s="118">
        <v>-156294932</v>
      </c>
      <c r="Q18" s="117"/>
      <c r="R18" s="112">
        <f t="shared" si="1"/>
        <v>0</v>
      </c>
    </row>
    <row r="19" spans="1:20" s="115" customFormat="1" ht="19.350000000000001" customHeight="1">
      <c r="A19" s="66" t="s">
        <v>198</v>
      </c>
      <c r="B19" s="113"/>
      <c r="C19" s="113"/>
      <c r="D19" s="113"/>
      <c r="E19" s="113"/>
      <c r="F19" s="20">
        <v>31</v>
      </c>
      <c r="H19" s="163">
        <v>27090365</v>
      </c>
      <c r="I19" s="85"/>
      <c r="J19" s="163">
        <v>27090365</v>
      </c>
      <c r="K19" s="120"/>
      <c r="L19" s="162">
        <v>0</v>
      </c>
      <c r="M19" s="120"/>
      <c r="N19" s="162">
        <v>0</v>
      </c>
      <c r="O19" s="120"/>
      <c r="P19" s="163">
        <v>54180730</v>
      </c>
      <c r="Q19" s="117"/>
      <c r="R19" s="112"/>
    </row>
    <row r="20" spans="1:20" s="115" customFormat="1" ht="19.350000000000001" customHeight="1" thickBot="1">
      <c r="A20" s="109" t="s">
        <v>203</v>
      </c>
      <c r="B20" s="114"/>
      <c r="G20" s="121"/>
      <c r="H20" s="87">
        <v>336050222</v>
      </c>
      <c r="I20" s="85"/>
      <c r="J20" s="87">
        <v>266112909</v>
      </c>
      <c r="K20" s="120"/>
      <c r="L20" s="87">
        <v>33750000</v>
      </c>
      <c r="M20" s="120"/>
      <c r="N20" s="87">
        <v>233602045</v>
      </c>
      <c r="O20" s="85"/>
      <c r="P20" s="87">
        <v>869515176</v>
      </c>
      <c r="Q20" s="117"/>
      <c r="R20" s="112">
        <f t="shared" si="1"/>
        <v>0</v>
      </c>
    </row>
    <row r="21" spans="1:20" ht="19.5" thickTop="1">
      <c r="A21" s="91"/>
      <c r="B21" s="72"/>
      <c r="F21" s="66"/>
      <c r="G21" s="66"/>
      <c r="H21" s="92"/>
      <c r="I21" s="92"/>
      <c r="J21" s="92"/>
      <c r="K21" s="92"/>
      <c r="L21" s="92"/>
      <c r="M21" s="92"/>
      <c r="N21" s="92"/>
      <c r="O21" s="92"/>
      <c r="P21" s="92"/>
      <c r="Q21" s="93"/>
    </row>
    <row r="22" spans="1:20" ht="21">
      <c r="A22" s="176" t="s">
        <v>153</v>
      </c>
      <c r="B22" s="176"/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6"/>
      <c r="R22" s="16"/>
      <c r="S22" s="16"/>
      <c r="T22" s="16"/>
    </row>
    <row r="23" spans="1:20" ht="21">
      <c r="A23" s="176" t="s">
        <v>192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6"/>
      <c r="R23" s="16"/>
      <c r="S23" s="16"/>
      <c r="T23" s="16"/>
    </row>
    <row r="24" spans="1:20" ht="21">
      <c r="A24" s="176" t="s">
        <v>193</v>
      </c>
      <c r="B24" s="176"/>
      <c r="C24" s="176"/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6"/>
      <c r="R24" s="16"/>
      <c r="S24" s="16"/>
      <c r="T24" s="16"/>
    </row>
    <row r="25" spans="1:20" s="122" customFormat="1" ht="25.35" customHeight="1">
      <c r="A25" s="176" t="s">
        <v>155</v>
      </c>
      <c r="B25" s="176"/>
      <c r="C25" s="176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16"/>
      <c r="R25" s="16"/>
      <c r="S25" s="16"/>
      <c r="T25" s="16"/>
    </row>
    <row r="26" spans="1:20" ht="20.100000000000001" customHeight="1">
      <c r="K26" s="125"/>
      <c r="N26" s="125"/>
      <c r="O26" s="125"/>
      <c r="P26" s="125"/>
    </row>
    <row r="27" spans="1:20" ht="20.100000000000001" customHeight="1">
      <c r="H27" s="125">
        <f t="shared" ref="H27:P27" si="2">SUM(H11:H15)-H16</f>
        <v>0</v>
      </c>
      <c r="I27" s="125">
        <f t="shared" si="2"/>
        <v>0</v>
      </c>
      <c r="J27" s="125">
        <f t="shared" si="2"/>
        <v>0</v>
      </c>
      <c r="K27" s="125">
        <f t="shared" si="2"/>
        <v>0</v>
      </c>
      <c r="L27" s="125">
        <f t="shared" si="2"/>
        <v>0</v>
      </c>
      <c r="M27" s="125">
        <f t="shared" si="2"/>
        <v>0</v>
      </c>
      <c r="N27" s="125">
        <f t="shared" si="2"/>
        <v>0</v>
      </c>
      <c r="O27" s="125">
        <f t="shared" si="2"/>
        <v>0</v>
      </c>
      <c r="P27" s="125">
        <f t="shared" si="2"/>
        <v>0</v>
      </c>
    </row>
    <row r="28" spans="1:20" ht="20.100000000000001" customHeight="1">
      <c r="H28" s="125">
        <f>SUM(H16:H19)-H20</f>
        <v>0</v>
      </c>
      <c r="I28" s="125">
        <f>SUM(I16:I18)-I20</f>
        <v>0</v>
      </c>
      <c r="J28" s="125">
        <f>SUM(J16:J19)-J20</f>
        <v>0</v>
      </c>
      <c r="K28" s="125">
        <f>SUM(K16:K18)-K20</f>
        <v>0</v>
      </c>
      <c r="L28" s="125">
        <f>SUM(L16:L18)-L20</f>
        <v>0</v>
      </c>
      <c r="M28" s="125">
        <f>SUM(M16:M18)-M20</f>
        <v>0</v>
      </c>
      <c r="N28" s="125">
        <f>SUM(N16:N18)-N20</f>
        <v>0</v>
      </c>
      <c r="O28" s="125">
        <f>SUM(O16:O18)-O20</f>
        <v>0</v>
      </c>
      <c r="P28" s="125">
        <f>SUM(P16:P19)-P20</f>
        <v>0</v>
      </c>
    </row>
    <row r="29" spans="1:20" ht="20.100000000000001" customHeight="1">
      <c r="K29" s="125"/>
      <c r="N29" s="125"/>
      <c r="O29" s="125"/>
      <c r="P29" s="125"/>
    </row>
    <row r="30" spans="1:20" ht="20.100000000000001" customHeight="1">
      <c r="K30" s="125"/>
      <c r="N30" s="125"/>
      <c r="O30" s="125"/>
      <c r="P30" s="125"/>
    </row>
    <row r="38" spans="1:16" ht="6" customHeight="1"/>
    <row r="39" spans="1:16" ht="20.100000000000001" customHeight="1">
      <c r="A39" s="122"/>
    </row>
    <row r="40" spans="1:16" ht="20.100000000000001" customHeight="1">
      <c r="A40" s="184"/>
      <c r="B40" s="184"/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</row>
    <row r="41" spans="1:16" ht="20.100000000000001" customHeight="1">
      <c r="A41" s="185"/>
      <c r="B41" s="185"/>
      <c r="C41" s="185"/>
      <c r="D41" s="185"/>
      <c r="E41" s="185"/>
      <c r="F41" s="185"/>
      <c r="G41" s="185"/>
      <c r="H41" s="185"/>
      <c r="I41" s="185"/>
      <c r="J41" s="185"/>
      <c r="K41" s="185"/>
      <c r="L41" s="185"/>
      <c r="M41" s="185"/>
      <c r="N41" s="185"/>
    </row>
    <row r="42" spans="1:16" ht="20.100000000000001" customHeight="1">
      <c r="A42" s="185"/>
      <c r="B42" s="185"/>
      <c r="C42" s="185"/>
      <c r="D42" s="185"/>
      <c r="E42" s="185"/>
      <c r="F42" s="185"/>
      <c r="G42" s="185"/>
      <c r="H42" s="185"/>
      <c r="I42" s="185"/>
      <c r="J42" s="185"/>
      <c r="K42" s="185"/>
      <c r="L42" s="185"/>
      <c r="M42" s="185"/>
      <c r="N42" s="185"/>
    </row>
    <row r="43" spans="1:16" ht="20.100000000000001" customHeight="1">
      <c r="A43" s="127"/>
      <c r="B43" s="127"/>
      <c r="C43" s="127"/>
      <c r="D43" s="127"/>
      <c r="E43" s="127"/>
      <c r="F43" s="67"/>
      <c r="G43" s="67"/>
      <c r="H43" s="67"/>
      <c r="I43" s="67"/>
      <c r="J43" s="67"/>
      <c r="K43" s="67"/>
      <c r="L43" s="67"/>
      <c r="M43" s="67"/>
      <c r="N43" s="69"/>
    </row>
    <row r="44" spans="1:16" ht="20.100000000000001" customHeight="1">
      <c r="A44" s="128"/>
      <c r="B44" s="128"/>
      <c r="C44" s="128"/>
      <c r="D44" s="128"/>
      <c r="E44" s="128"/>
      <c r="F44" s="129"/>
      <c r="G44" s="129"/>
      <c r="H44" s="194"/>
      <c r="I44" s="194"/>
      <c r="J44" s="194"/>
      <c r="K44" s="194"/>
      <c r="L44" s="194"/>
      <c r="M44" s="194"/>
      <c r="N44" s="194"/>
      <c r="O44" s="194"/>
      <c r="P44" s="194"/>
    </row>
    <row r="45" spans="1:16" ht="20.100000000000001" customHeight="1">
      <c r="A45" s="128"/>
      <c r="B45" s="128"/>
      <c r="C45" s="128"/>
      <c r="D45" s="128"/>
      <c r="E45" s="128"/>
      <c r="F45" s="129"/>
      <c r="G45" s="129"/>
      <c r="H45" s="75"/>
      <c r="I45" s="75"/>
      <c r="J45" s="75"/>
      <c r="K45" s="75"/>
      <c r="L45" s="75"/>
      <c r="M45" s="75"/>
      <c r="N45" s="75"/>
      <c r="O45" s="66"/>
      <c r="P45" s="66"/>
    </row>
    <row r="46" spans="1:16" ht="20.100000000000001" customHeight="1">
      <c r="A46" s="128"/>
      <c r="B46" s="128"/>
      <c r="C46" s="128"/>
      <c r="D46" s="128"/>
      <c r="E46" s="128"/>
      <c r="F46" s="70"/>
      <c r="G46" s="129"/>
      <c r="H46" s="131"/>
      <c r="I46" s="130"/>
      <c r="J46" s="131"/>
      <c r="K46" s="130"/>
      <c r="L46" s="131"/>
      <c r="M46" s="130"/>
      <c r="N46" s="131"/>
      <c r="O46" s="132"/>
      <c r="P46" s="132"/>
    </row>
    <row r="47" spans="1:16" ht="20.100000000000001" customHeight="1">
      <c r="A47" s="191"/>
      <c r="B47" s="191"/>
      <c r="C47" s="191"/>
      <c r="D47" s="191"/>
      <c r="E47" s="191"/>
    </row>
    <row r="48" spans="1:16" ht="20.100000000000001" customHeight="1">
      <c r="A48" s="191"/>
      <c r="B48" s="191"/>
      <c r="C48" s="191"/>
      <c r="D48" s="191"/>
      <c r="E48" s="191"/>
    </row>
    <row r="87" spans="5:5" ht="20.100000000000001" customHeight="1">
      <c r="E87" s="123"/>
    </row>
  </sheetData>
  <mergeCells count="18">
    <mergeCell ref="H7:P7"/>
    <mergeCell ref="A1:P1"/>
    <mergeCell ref="A2:P2"/>
    <mergeCell ref="A3:P3"/>
    <mergeCell ref="A4:P4"/>
    <mergeCell ref="H6:P6"/>
    <mergeCell ref="A47:E47"/>
    <mergeCell ref="A48:E48"/>
    <mergeCell ref="L8:N8"/>
    <mergeCell ref="A10:E10"/>
    <mergeCell ref="A40:N40"/>
    <mergeCell ref="A41:N41"/>
    <mergeCell ref="A42:N42"/>
    <mergeCell ref="H44:P44"/>
    <mergeCell ref="A22:P22"/>
    <mergeCell ref="A23:P23"/>
    <mergeCell ref="A24:P24"/>
    <mergeCell ref="A25:P25"/>
  </mergeCells>
  <printOptions horizontalCentered="1"/>
  <pageMargins left="0.511811023622047" right="0.39370078740157499" top="0.57677165399999997" bottom="0.66929133858267698" header="0.511811023622047" footer="0.78740157480314998"/>
  <pageSetup paperSize="9" firstPageNumber="2" orientation="landscape" useFirstPageNumber="1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W91"/>
  <sheetViews>
    <sheetView tabSelected="1" view="pageBreakPreview" topLeftCell="A4" zoomScale="175" zoomScaleNormal="100" zoomScaleSheetLayoutView="175" workbookViewId="0">
      <selection activeCell="A4" sqref="A4:M4"/>
    </sheetView>
  </sheetViews>
  <sheetFormatPr defaultColWidth="9.140625" defaultRowHeight="23.25"/>
  <cols>
    <col min="1" max="2" width="1.140625" style="15" customWidth="1"/>
    <col min="3" max="3" width="1.140625" style="31" customWidth="1"/>
    <col min="4" max="4" width="29.42578125" style="31" customWidth="1"/>
    <col min="5" max="5" width="7.85546875" style="31" customWidth="1"/>
    <col min="6" max="6" width="0.7109375" style="31" customWidth="1"/>
    <col min="7" max="7" width="10.7109375" style="31" customWidth="1"/>
    <col min="8" max="8" width="0.85546875" style="31" customWidth="1"/>
    <col min="9" max="9" width="10.7109375" style="158" customWidth="1"/>
    <col min="10" max="10" width="0.85546875" style="31" customWidth="1"/>
    <col min="11" max="11" width="10.7109375" style="32" customWidth="1"/>
    <col min="12" max="12" width="0.85546875" style="31" customWidth="1"/>
    <col min="13" max="13" width="10.7109375" style="158" customWidth="1"/>
    <col min="14" max="14" width="10.85546875" style="15" bestFit="1" customWidth="1"/>
    <col min="15" max="15" width="1.140625" style="15" customWidth="1"/>
    <col min="16" max="16" width="10.140625" style="15" customWidth="1"/>
    <col min="17" max="17" width="0.85546875" style="15" customWidth="1"/>
    <col min="18" max="18" width="9.85546875" style="15" bestFit="1" customWidth="1"/>
    <col min="19" max="19" width="0.42578125" style="15" customWidth="1"/>
    <col min="20" max="21" width="9.140625" style="15"/>
    <col min="22" max="22" width="11.85546875" style="15" bestFit="1" customWidth="1"/>
    <col min="23" max="16384" width="9.140625" style="15"/>
  </cols>
  <sheetData>
    <row r="1" spans="1:23" ht="20.100000000000001" customHeight="1">
      <c r="A1" s="178" t="s">
        <v>121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</row>
    <row r="2" spans="1:23">
      <c r="A2" s="180" t="s">
        <v>0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23">
      <c r="A3" s="197" t="s">
        <v>75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33"/>
    </row>
    <row r="4" spans="1:23">
      <c r="A4" s="180" t="s">
        <v>201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33"/>
    </row>
    <row r="5" spans="1:23" ht="9.9499999999999993" customHeight="1">
      <c r="A5" s="14"/>
      <c r="B5" s="14"/>
      <c r="C5" s="14"/>
      <c r="D5" s="14"/>
      <c r="E5" s="14"/>
      <c r="F5" s="14"/>
      <c r="G5" s="14"/>
      <c r="H5" s="14"/>
      <c r="I5" s="134"/>
      <c r="J5" s="14"/>
      <c r="K5" s="135"/>
      <c r="L5" s="14"/>
      <c r="M5" s="134"/>
    </row>
    <row r="6" spans="1:23" s="136" customFormat="1" ht="18.75" customHeight="1">
      <c r="G6" s="137"/>
      <c r="H6" s="137"/>
      <c r="I6" s="138"/>
      <c r="J6" s="137"/>
      <c r="K6" s="139"/>
      <c r="L6" s="137"/>
      <c r="M6" s="140" t="s">
        <v>2</v>
      </c>
    </row>
    <row r="7" spans="1:23" s="136" customFormat="1" ht="18.75" customHeight="1">
      <c r="G7" s="198" t="s">
        <v>3</v>
      </c>
      <c r="H7" s="198"/>
      <c r="I7" s="198"/>
      <c r="J7" s="141"/>
      <c r="K7" s="198" t="s">
        <v>4</v>
      </c>
      <c r="L7" s="198"/>
      <c r="M7" s="198"/>
    </row>
    <row r="8" spans="1:23" s="136" customFormat="1" ht="18.75" customHeight="1">
      <c r="E8" s="141" t="s">
        <v>5</v>
      </c>
      <c r="G8" s="142">
        <v>2566</v>
      </c>
      <c r="H8" s="141"/>
      <c r="I8" s="143">
        <v>2565</v>
      </c>
      <c r="J8" s="141"/>
      <c r="K8" s="143">
        <f>G8</f>
        <v>2566</v>
      </c>
      <c r="L8" s="141"/>
      <c r="M8" s="143">
        <f>I8</f>
        <v>2565</v>
      </c>
    </row>
    <row r="9" spans="1:23" s="136" customFormat="1" ht="18.75" customHeight="1">
      <c r="A9" s="91" t="s">
        <v>76</v>
      </c>
      <c r="I9" s="144"/>
      <c r="K9" s="145"/>
      <c r="M9" s="144"/>
    </row>
    <row r="10" spans="1:23" s="136" customFormat="1" ht="18.75" customHeight="1">
      <c r="B10" s="136" t="s">
        <v>92</v>
      </c>
      <c r="G10" s="9">
        <v>220640939</v>
      </c>
      <c r="H10" s="145"/>
      <c r="I10" s="9">
        <v>167077260</v>
      </c>
      <c r="J10" s="145"/>
      <c r="K10" s="9">
        <v>221026128</v>
      </c>
      <c r="L10" s="145"/>
      <c r="M10" s="9">
        <v>167478949</v>
      </c>
      <c r="N10" s="146"/>
      <c r="O10" s="146"/>
      <c r="P10" s="10"/>
      <c r="V10" s="10"/>
      <c r="W10" s="146"/>
    </row>
    <row r="11" spans="1:23" s="136" customFormat="1" ht="18.75" customHeight="1">
      <c r="B11" s="136" t="s">
        <v>130</v>
      </c>
      <c r="E11" s="141"/>
      <c r="G11" s="11"/>
      <c r="H11" s="11"/>
      <c r="I11" s="9"/>
      <c r="J11" s="11"/>
      <c r="K11" s="11"/>
      <c r="L11" s="11"/>
      <c r="M11" s="9"/>
      <c r="P11" s="147"/>
    </row>
    <row r="12" spans="1:23" s="136" customFormat="1" ht="18.75" customHeight="1">
      <c r="A12" s="136" t="s">
        <v>93</v>
      </c>
      <c r="B12" s="136" t="s">
        <v>93</v>
      </c>
      <c r="C12" s="136" t="s">
        <v>146</v>
      </c>
      <c r="E12" s="141"/>
      <c r="G12" s="11"/>
      <c r="H12" s="11"/>
      <c r="I12" s="9"/>
      <c r="J12" s="11"/>
      <c r="K12" s="11"/>
      <c r="L12" s="11"/>
      <c r="M12" s="9"/>
      <c r="P12" s="147"/>
    </row>
    <row r="13" spans="1:23" s="136" customFormat="1" ht="18.75" customHeight="1">
      <c r="A13" s="136" t="s">
        <v>94</v>
      </c>
      <c r="B13" s="136" t="s">
        <v>94</v>
      </c>
      <c r="C13" s="136" t="s">
        <v>77</v>
      </c>
      <c r="E13" s="141"/>
      <c r="G13" s="9">
        <v>102607386</v>
      </c>
      <c r="H13" s="11"/>
      <c r="I13" s="9">
        <v>9925890</v>
      </c>
      <c r="J13" s="11"/>
      <c r="K13" s="9">
        <v>99691074</v>
      </c>
      <c r="L13" s="11"/>
      <c r="M13" s="9">
        <v>6836816</v>
      </c>
      <c r="P13" s="146"/>
      <c r="V13" s="10"/>
      <c r="W13" s="146"/>
    </row>
    <row r="14" spans="1:23" s="136" customFormat="1" ht="18.75" customHeight="1">
      <c r="C14" s="136" t="s">
        <v>207</v>
      </c>
      <c r="E14" s="141"/>
      <c r="G14" s="11"/>
      <c r="H14" s="11"/>
      <c r="I14" s="9"/>
      <c r="J14" s="11"/>
      <c r="K14" s="11"/>
      <c r="L14" s="11"/>
      <c r="M14" s="9"/>
      <c r="P14" s="146"/>
      <c r="T14" s="146"/>
      <c r="U14" s="146"/>
      <c r="V14" s="10"/>
      <c r="W14" s="146"/>
    </row>
    <row r="15" spans="1:23" s="136" customFormat="1" ht="18.75" customHeight="1">
      <c r="D15" s="136" t="s">
        <v>107</v>
      </c>
      <c r="E15" s="141"/>
      <c r="G15" s="9">
        <f>27810-4204</f>
        <v>23606</v>
      </c>
      <c r="H15" s="11"/>
      <c r="I15" s="9">
        <v>-148274</v>
      </c>
      <c r="J15" s="11"/>
      <c r="K15" s="9">
        <v>27811</v>
      </c>
      <c r="L15" s="11"/>
      <c r="M15" s="9">
        <v>-102994</v>
      </c>
      <c r="V15" s="10"/>
      <c r="W15" s="146"/>
    </row>
    <row r="16" spans="1:23" s="136" customFormat="1" ht="18.75" customHeight="1">
      <c r="C16" s="136" t="s">
        <v>204</v>
      </c>
      <c r="E16" s="141"/>
      <c r="G16" s="9">
        <v>607353</v>
      </c>
      <c r="H16" s="11"/>
      <c r="I16" s="9">
        <v>0</v>
      </c>
      <c r="J16" s="11">
        <v>0</v>
      </c>
      <c r="K16" s="9">
        <v>0</v>
      </c>
      <c r="L16" s="11"/>
      <c r="M16" s="9">
        <v>0</v>
      </c>
      <c r="V16" s="10"/>
      <c r="W16" s="146"/>
    </row>
    <row r="17" spans="1:23" s="136" customFormat="1" ht="18.75" customHeight="1">
      <c r="C17" s="136" t="s">
        <v>214</v>
      </c>
      <c r="E17" s="141"/>
      <c r="G17" s="9">
        <v>231125</v>
      </c>
      <c r="H17" s="11"/>
      <c r="I17" s="9">
        <v>2697992</v>
      </c>
      <c r="J17" s="11"/>
      <c r="K17" s="9">
        <v>-607287</v>
      </c>
      <c r="L17" s="11"/>
      <c r="M17" s="9">
        <v>2428601</v>
      </c>
      <c r="P17" s="146"/>
      <c r="V17" s="10"/>
      <c r="W17" s="146"/>
    </row>
    <row r="18" spans="1:23" s="136" customFormat="1" ht="18.75" customHeight="1">
      <c r="A18" s="136" t="s">
        <v>96</v>
      </c>
      <c r="B18" s="136" t="s">
        <v>96</v>
      </c>
      <c r="C18" s="136" t="s">
        <v>213</v>
      </c>
      <c r="E18" s="141"/>
      <c r="G18" s="9">
        <v>4349698</v>
      </c>
      <c r="H18" s="11"/>
      <c r="I18" s="9">
        <v>4578029</v>
      </c>
      <c r="J18" s="11"/>
      <c r="K18" s="9">
        <v>3788536</v>
      </c>
      <c r="L18" s="11"/>
      <c r="M18" s="9">
        <v>4075897</v>
      </c>
      <c r="V18" s="10"/>
      <c r="W18" s="146"/>
    </row>
    <row r="19" spans="1:23" s="136" customFormat="1" ht="18.75" customHeight="1">
      <c r="A19" s="136" t="s">
        <v>95</v>
      </c>
      <c r="B19" s="136" t="s">
        <v>95</v>
      </c>
      <c r="C19" s="136" t="s">
        <v>194</v>
      </c>
      <c r="E19" s="141"/>
      <c r="K19" s="144"/>
      <c r="V19" s="10"/>
      <c r="W19" s="146"/>
    </row>
    <row r="20" spans="1:23" s="136" customFormat="1" ht="18.75" customHeight="1">
      <c r="D20" s="136" t="s">
        <v>195</v>
      </c>
      <c r="E20" s="141"/>
      <c r="G20" s="9">
        <v>-1267817</v>
      </c>
      <c r="H20" s="9"/>
      <c r="I20" s="9">
        <v>1332184.24</v>
      </c>
      <c r="J20" s="9"/>
      <c r="K20" s="9">
        <v>-1267817</v>
      </c>
      <c r="L20" s="9"/>
      <c r="M20" s="9">
        <v>1332184</v>
      </c>
      <c r="V20" s="10"/>
      <c r="W20" s="146"/>
    </row>
    <row r="21" spans="1:23" s="136" customFormat="1" ht="18.75" customHeight="1">
      <c r="C21" s="136" t="s">
        <v>178</v>
      </c>
      <c r="E21" s="141"/>
      <c r="G21" s="9">
        <v>137789</v>
      </c>
      <c r="H21" s="11"/>
      <c r="I21" s="9">
        <v>-137789</v>
      </c>
      <c r="J21" s="11"/>
      <c r="K21" s="9">
        <v>137789</v>
      </c>
      <c r="L21" s="11"/>
      <c r="M21" s="9">
        <v>-137789</v>
      </c>
      <c r="U21" s="146"/>
      <c r="V21" s="10"/>
      <c r="W21" s="146"/>
    </row>
    <row r="22" spans="1:23" s="136" customFormat="1" ht="18.75" customHeight="1">
      <c r="C22" s="136" t="s">
        <v>188</v>
      </c>
      <c r="E22" s="141"/>
      <c r="G22" s="9">
        <v>0</v>
      </c>
      <c r="H22" s="11"/>
      <c r="I22" s="9">
        <v>0</v>
      </c>
      <c r="J22" s="11"/>
      <c r="K22" s="9">
        <v>0</v>
      </c>
      <c r="L22" s="11"/>
      <c r="M22" s="9">
        <v>-1530000</v>
      </c>
      <c r="U22" s="146"/>
      <c r="V22" s="10"/>
      <c r="W22" s="146"/>
    </row>
    <row r="23" spans="1:23" s="136" customFormat="1" ht="18.75" customHeight="1">
      <c r="A23" s="136" t="s">
        <v>97</v>
      </c>
      <c r="B23" s="136" t="s">
        <v>97</v>
      </c>
      <c r="C23" s="136" t="s">
        <v>106</v>
      </c>
      <c r="E23" s="141"/>
      <c r="G23" s="9">
        <v>-1075119</v>
      </c>
      <c r="H23" s="11"/>
      <c r="I23" s="9">
        <v>-444104</v>
      </c>
      <c r="J23" s="11"/>
      <c r="K23" s="9">
        <v>-999858</v>
      </c>
      <c r="L23" s="11"/>
      <c r="M23" s="9">
        <v>-423138</v>
      </c>
      <c r="V23" s="10"/>
      <c r="W23" s="146"/>
    </row>
    <row r="24" spans="1:23" s="136" customFormat="1" ht="18.75" customHeight="1">
      <c r="A24" s="136" t="s">
        <v>98</v>
      </c>
      <c r="B24" s="136" t="s">
        <v>98</v>
      </c>
      <c r="C24" s="136" t="s">
        <v>131</v>
      </c>
      <c r="E24" s="141"/>
      <c r="G24" s="148">
        <v>1118764</v>
      </c>
      <c r="H24" s="11"/>
      <c r="I24" s="148">
        <v>982626</v>
      </c>
      <c r="J24" s="11"/>
      <c r="K24" s="148">
        <v>1069521</v>
      </c>
      <c r="L24" s="11"/>
      <c r="M24" s="148">
        <v>950272</v>
      </c>
      <c r="V24" s="10"/>
      <c r="W24" s="146"/>
    </row>
    <row r="25" spans="1:23" s="136" customFormat="1" ht="18.75" customHeight="1">
      <c r="B25" s="136" t="s">
        <v>128</v>
      </c>
      <c r="E25" s="141"/>
      <c r="G25" s="11"/>
      <c r="H25" s="11"/>
      <c r="I25" s="9"/>
      <c r="J25" s="11"/>
      <c r="K25" s="11"/>
      <c r="L25" s="11"/>
      <c r="M25" s="9"/>
    </row>
    <row r="26" spans="1:23" s="136" customFormat="1" ht="18.75" customHeight="1">
      <c r="C26" s="136" t="s">
        <v>129</v>
      </c>
      <c r="E26" s="141"/>
      <c r="G26" s="9">
        <f>SUM(G10:G25)</f>
        <v>327373724</v>
      </c>
      <c r="H26" s="11"/>
      <c r="I26" s="9">
        <v>185863814</v>
      </c>
      <c r="J26" s="11"/>
      <c r="K26" s="9">
        <v>322865897</v>
      </c>
      <c r="L26" s="11"/>
      <c r="M26" s="9">
        <v>180908798</v>
      </c>
      <c r="N26" s="146">
        <f t="shared" ref="N26:T26" si="0">SUM(G10:G24)-G26</f>
        <v>0</v>
      </c>
      <c r="O26" s="146">
        <f t="shared" si="0"/>
        <v>0</v>
      </c>
      <c r="P26" s="146">
        <f t="shared" si="0"/>
        <v>0.24000000953674316</v>
      </c>
      <c r="Q26" s="146">
        <f t="shared" si="0"/>
        <v>0</v>
      </c>
      <c r="R26" s="146">
        <f t="shared" si="0"/>
        <v>0</v>
      </c>
      <c r="S26" s="146">
        <f t="shared" si="0"/>
        <v>0</v>
      </c>
      <c r="T26" s="146">
        <f t="shared" si="0"/>
        <v>0</v>
      </c>
    </row>
    <row r="27" spans="1:23" s="136" customFormat="1" ht="18.75" customHeight="1">
      <c r="B27" s="136" t="s">
        <v>99</v>
      </c>
      <c r="E27" s="141"/>
      <c r="G27" s="11"/>
      <c r="H27" s="11"/>
      <c r="I27" s="9"/>
      <c r="J27" s="11"/>
      <c r="K27" s="11"/>
      <c r="L27" s="11"/>
      <c r="M27" s="9"/>
    </row>
    <row r="28" spans="1:23" s="136" customFormat="1" ht="18.75" customHeight="1">
      <c r="A28" s="136" t="s">
        <v>100</v>
      </c>
      <c r="B28" s="136" t="s">
        <v>100</v>
      </c>
      <c r="C28" s="136" t="s">
        <v>156</v>
      </c>
      <c r="E28" s="141"/>
      <c r="G28" s="9">
        <v>-144300774</v>
      </c>
      <c r="H28" s="11"/>
      <c r="I28" s="9">
        <v>-361550243</v>
      </c>
      <c r="J28" s="11"/>
      <c r="K28" s="9">
        <v>-138438207</v>
      </c>
      <c r="L28" s="11"/>
      <c r="M28" s="9">
        <v>-375085186</v>
      </c>
      <c r="V28" s="10"/>
      <c r="W28" s="146"/>
    </row>
    <row r="29" spans="1:23" s="136" customFormat="1" ht="18.75" customHeight="1">
      <c r="A29" s="136" t="s">
        <v>101</v>
      </c>
      <c r="B29" s="136" t="s">
        <v>101</v>
      </c>
      <c r="C29" s="144" t="s">
        <v>166</v>
      </c>
      <c r="G29" s="9">
        <v>-14198916</v>
      </c>
      <c r="H29" s="11"/>
      <c r="I29" s="9">
        <v>23275158</v>
      </c>
      <c r="J29" s="11"/>
      <c r="K29" s="9">
        <v>-26063469</v>
      </c>
      <c r="L29" s="11"/>
      <c r="M29" s="9">
        <v>28813643</v>
      </c>
      <c r="V29" s="10"/>
      <c r="W29" s="146"/>
    </row>
    <row r="30" spans="1:23" s="136" customFormat="1" ht="18.75" customHeight="1">
      <c r="A30" s="136" t="s">
        <v>102</v>
      </c>
      <c r="B30" s="136" t="s">
        <v>102</v>
      </c>
      <c r="C30" s="136" t="s">
        <v>78</v>
      </c>
      <c r="G30" s="9">
        <v>16000501</v>
      </c>
      <c r="H30" s="11"/>
      <c r="I30" s="9">
        <v>40266805</v>
      </c>
      <c r="J30" s="11"/>
      <c r="K30" s="9">
        <v>16040031</v>
      </c>
      <c r="L30" s="11"/>
      <c r="M30" s="9">
        <v>40296494</v>
      </c>
      <c r="P30" s="146"/>
      <c r="V30" s="10"/>
      <c r="W30" s="146"/>
    </row>
    <row r="31" spans="1:23" s="136" customFormat="1" ht="18.75" customHeight="1">
      <c r="A31" s="136" t="s">
        <v>103</v>
      </c>
      <c r="B31" s="136" t="s">
        <v>103</v>
      </c>
      <c r="C31" s="136" t="s">
        <v>11</v>
      </c>
      <c r="G31" s="9">
        <v>11137274</v>
      </c>
      <c r="H31" s="11"/>
      <c r="I31" s="9">
        <v>-19200439</v>
      </c>
      <c r="J31" s="11"/>
      <c r="K31" s="9">
        <v>6878622</v>
      </c>
      <c r="L31" s="11"/>
      <c r="M31" s="9">
        <v>-16913297</v>
      </c>
      <c r="V31" s="10"/>
      <c r="W31" s="146"/>
    </row>
    <row r="32" spans="1:23" s="136" customFormat="1" ht="18.75" customHeight="1">
      <c r="A32" s="136" t="s">
        <v>104</v>
      </c>
      <c r="B32" s="136" t="s">
        <v>104</v>
      </c>
      <c r="C32" s="136" t="s">
        <v>12</v>
      </c>
      <c r="G32" s="9">
        <v>7242311</v>
      </c>
      <c r="H32" s="11"/>
      <c r="I32" s="9">
        <v>5245796</v>
      </c>
      <c r="J32" s="11"/>
      <c r="K32" s="9">
        <v>7048274</v>
      </c>
      <c r="L32" s="11"/>
      <c r="M32" s="9">
        <v>2663033</v>
      </c>
      <c r="P32" s="146"/>
      <c r="V32" s="10"/>
      <c r="W32" s="146"/>
    </row>
    <row r="33" spans="1:23" s="136" customFormat="1" ht="18.75" customHeight="1">
      <c r="A33" s="136" t="s">
        <v>105</v>
      </c>
      <c r="B33" s="136" t="s">
        <v>105</v>
      </c>
      <c r="C33" s="136" t="s">
        <v>21</v>
      </c>
      <c r="G33" s="9">
        <v>-3607745</v>
      </c>
      <c r="H33" s="11"/>
      <c r="I33" s="9">
        <v>-20135301</v>
      </c>
      <c r="J33" s="11"/>
      <c r="K33" s="9">
        <v>-3607745</v>
      </c>
      <c r="L33" s="11"/>
      <c r="M33" s="9">
        <v>-20135301</v>
      </c>
      <c r="V33" s="10"/>
      <c r="W33" s="146"/>
    </row>
    <row r="34" spans="1:23" s="136" customFormat="1" ht="18.75" customHeight="1">
      <c r="B34" s="147" t="s">
        <v>108</v>
      </c>
      <c r="E34" s="141"/>
      <c r="G34" s="168"/>
      <c r="H34" s="168"/>
      <c r="I34" s="169"/>
      <c r="J34" s="168"/>
      <c r="K34" s="168"/>
      <c r="L34" s="168"/>
      <c r="M34" s="169"/>
    </row>
    <row r="35" spans="1:23" s="136" customFormat="1" ht="18.75" customHeight="1">
      <c r="C35" s="136" t="s">
        <v>157</v>
      </c>
      <c r="E35" s="141"/>
      <c r="G35" s="9">
        <v>-45454176</v>
      </c>
      <c r="H35" s="145"/>
      <c r="I35" s="9">
        <v>130402113</v>
      </c>
      <c r="J35" s="145"/>
      <c r="K35" s="9">
        <v>-49918336</v>
      </c>
      <c r="L35" s="145"/>
      <c r="M35" s="9">
        <v>141207239</v>
      </c>
      <c r="P35" s="146"/>
      <c r="R35" s="146"/>
      <c r="U35" s="146"/>
      <c r="V35" s="146"/>
    </row>
    <row r="36" spans="1:23" s="136" customFormat="1" ht="18.75" customHeight="1">
      <c r="C36" s="136" t="s">
        <v>211</v>
      </c>
      <c r="E36" s="141"/>
      <c r="G36" s="9">
        <v>86040814</v>
      </c>
      <c r="H36" s="11"/>
      <c r="I36" s="9">
        <v>0</v>
      </c>
      <c r="J36" s="11"/>
      <c r="K36" s="9">
        <v>86040814</v>
      </c>
      <c r="L36" s="11"/>
      <c r="M36" s="9">
        <v>0</v>
      </c>
      <c r="P36" s="146"/>
      <c r="R36" s="146"/>
      <c r="U36" s="146"/>
      <c r="V36" s="146"/>
    </row>
    <row r="37" spans="1:23" s="136" customFormat="1" ht="18.75" customHeight="1">
      <c r="A37" s="149"/>
      <c r="C37" s="136" t="s">
        <v>27</v>
      </c>
      <c r="E37" s="141"/>
      <c r="G37" s="9">
        <v>62876130</v>
      </c>
      <c r="H37" s="11"/>
      <c r="I37" s="9">
        <v>18851173</v>
      </c>
      <c r="J37" s="11"/>
      <c r="K37" s="9">
        <v>62544003</v>
      </c>
      <c r="L37" s="11"/>
      <c r="M37" s="9">
        <v>20571972</v>
      </c>
    </row>
    <row r="38" spans="1:23" s="136" customFormat="1" ht="18.75">
      <c r="A38" s="149"/>
      <c r="C38" s="144" t="s">
        <v>165</v>
      </c>
      <c r="E38" s="141"/>
      <c r="G38" s="9">
        <v>308639526</v>
      </c>
      <c r="H38" s="11"/>
      <c r="I38" s="9">
        <v>9933235</v>
      </c>
      <c r="J38" s="11"/>
      <c r="K38" s="9">
        <v>310449122</v>
      </c>
      <c r="L38" s="11"/>
      <c r="M38" s="9">
        <v>8446932</v>
      </c>
      <c r="P38" s="146"/>
      <c r="U38" s="146"/>
      <c r="V38" s="146"/>
    </row>
    <row r="39" spans="1:23" s="136" customFormat="1" ht="18.75">
      <c r="A39" s="149"/>
      <c r="C39" s="136" t="s">
        <v>29</v>
      </c>
      <c r="E39" s="141"/>
      <c r="G39" s="148">
        <v>11511156</v>
      </c>
      <c r="H39" s="11"/>
      <c r="I39" s="148">
        <v>17431189</v>
      </c>
      <c r="J39" s="11"/>
      <c r="K39" s="148">
        <v>11568559</v>
      </c>
      <c r="L39" s="11"/>
      <c r="M39" s="148">
        <v>20913478</v>
      </c>
      <c r="P39" s="146"/>
      <c r="R39" s="146"/>
      <c r="U39" s="146"/>
      <c r="V39" s="146"/>
    </row>
    <row r="40" spans="1:23" s="16" customFormat="1" ht="18.75" customHeight="1">
      <c r="A40" s="178" t="s">
        <v>150</v>
      </c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</row>
    <row r="41" spans="1:23" s="16" customFormat="1" ht="20.25" customHeight="1">
      <c r="A41" s="180" t="s">
        <v>0</v>
      </c>
      <c r="B41" s="180"/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80"/>
    </row>
    <row r="42" spans="1:23" s="16" customFormat="1" ht="20.25" customHeight="1">
      <c r="A42" s="180" t="s">
        <v>79</v>
      </c>
      <c r="B42" s="180"/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180"/>
    </row>
    <row r="43" spans="1:23" s="16" customFormat="1" ht="20.25" customHeight="1">
      <c r="A43" s="180" t="str">
        <f>A4</f>
        <v>สำหรับปีสิ้นสุดวันที่ 31 ธันวาคม 2566</v>
      </c>
      <c r="B43" s="180"/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</row>
    <row r="44" spans="1:23" s="16" customFormat="1" ht="7.5" customHeight="1">
      <c r="A44" s="180"/>
      <c r="B44" s="180"/>
      <c r="C44" s="180"/>
      <c r="D44" s="180"/>
      <c r="E44" s="180"/>
      <c r="F44" s="180"/>
      <c r="G44" s="180"/>
      <c r="H44" s="180"/>
      <c r="I44" s="180"/>
      <c r="J44" s="180"/>
      <c r="K44" s="180"/>
      <c r="L44" s="180"/>
      <c r="M44" s="180"/>
    </row>
    <row r="45" spans="1:23" s="136" customFormat="1" ht="15.6" customHeight="1">
      <c r="G45" s="137"/>
      <c r="H45" s="137"/>
      <c r="I45" s="138"/>
      <c r="J45" s="137"/>
      <c r="K45" s="139"/>
      <c r="L45" s="137"/>
      <c r="M45" s="140" t="s">
        <v>2</v>
      </c>
    </row>
    <row r="46" spans="1:23" s="136" customFormat="1" ht="15.6" customHeight="1">
      <c r="G46" s="198" t="s">
        <v>3</v>
      </c>
      <c r="H46" s="198"/>
      <c r="I46" s="198"/>
      <c r="J46" s="141"/>
      <c r="K46" s="198" t="s">
        <v>4</v>
      </c>
      <c r="L46" s="198"/>
      <c r="M46" s="198"/>
    </row>
    <row r="47" spans="1:23" s="136" customFormat="1" ht="15.6" customHeight="1">
      <c r="E47" s="141" t="s">
        <v>5</v>
      </c>
      <c r="G47" s="167">
        <f>G8</f>
        <v>2566</v>
      </c>
      <c r="H47" s="141"/>
      <c r="I47" s="170">
        <f>I8</f>
        <v>2565</v>
      </c>
      <c r="J47" s="141"/>
      <c r="K47" s="170">
        <f>G47</f>
        <v>2566</v>
      </c>
      <c r="L47" s="141"/>
      <c r="M47" s="170">
        <f>I47</f>
        <v>2565</v>
      </c>
    </row>
    <row r="48" spans="1:23" s="136" customFormat="1" ht="15" customHeight="1">
      <c r="B48" s="149" t="s">
        <v>183</v>
      </c>
      <c r="E48" s="141"/>
      <c r="G48" s="141"/>
      <c r="H48" s="141"/>
      <c r="I48" s="169"/>
      <c r="J48" s="141"/>
      <c r="K48" s="168"/>
      <c r="L48" s="141"/>
      <c r="M48" s="169"/>
      <c r="N48" s="146">
        <f>SUM(G26:G39)-G49</f>
        <v>0</v>
      </c>
      <c r="O48" s="146" t="e">
        <f>SUM(#REF!,H26:H37)-H49</f>
        <v>#REF!</v>
      </c>
      <c r="P48" s="146">
        <f>SUM(I26:I39)-I49</f>
        <v>0</v>
      </c>
      <c r="Q48" s="146" t="e">
        <f>SUM(#REF!,J26:J33)-J49</f>
        <v>#REF!</v>
      </c>
      <c r="R48" s="146">
        <f>SUM(K26:K39)-K49</f>
        <v>0</v>
      </c>
      <c r="S48" s="146" t="e">
        <f>SUM(#REF!,L26:L33)-L49</f>
        <v>#REF!</v>
      </c>
      <c r="T48" s="146">
        <f>SUM(M26:M39)-M49</f>
        <v>0</v>
      </c>
    </row>
    <row r="49" spans="1:21" s="136" customFormat="1" ht="15" customHeight="1">
      <c r="B49" s="149" t="s">
        <v>137</v>
      </c>
      <c r="E49" s="141"/>
      <c r="G49" s="9">
        <f>SUM(G26:G39)</f>
        <v>623259825</v>
      </c>
      <c r="H49" s="11"/>
      <c r="I49" s="9">
        <v>30383300</v>
      </c>
      <c r="J49" s="11"/>
      <c r="K49" s="9">
        <f>SUM(K26:K39)</f>
        <v>605407565</v>
      </c>
      <c r="L49" s="11"/>
      <c r="M49" s="9">
        <v>31687805</v>
      </c>
      <c r="R49" s="146"/>
      <c r="U49" s="146"/>
    </row>
    <row r="50" spans="1:21" s="136" customFormat="1" ht="15" customHeight="1">
      <c r="A50" s="149"/>
      <c r="B50" s="136" t="s">
        <v>134</v>
      </c>
      <c r="E50" s="141"/>
      <c r="G50" s="9">
        <v>-51480462</v>
      </c>
      <c r="H50" s="11"/>
      <c r="I50" s="9">
        <v>-31370260</v>
      </c>
      <c r="J50" s="11"/>
      <c r="K50" s="9">
        <v>-49626939</v>
      </c>
      <c r="L50" s="11"/>
      <c r="M50" s="9">
        <v>-29258685</v>
      </c>
      <c r="R50" s="146"/>
      <c r="U50" s="146"/>
    </row>
    <row r="51" spans="1:21" s="136" customFormat="1" ht="15" customHeight="1">
      <c r="A51" s="149"/>
      <c r="B51" s="136" t="s">
        <v>196</v>
      </c>
      <c r="E51" s="141"/>
      <c r="G51" s="9">
        <v>-600768</v>
      </c>
      <c r="H51" s="11"/>
      <c r="I51" s="9">
        <v>-1148060</v>
      </c>
      <c r="J51" s="11"/>
      <c r="K51" s="9">
        <v>-600768</v>
      </c>
      <c r="L51" s="11"/>
      <c r="M51" s="9">
        <v>-1148060</v>
      </c>
      <c r="N51" s="146">
        <f>SUM(G49:G51)-G52</f>
        <v>0</v>
      </c>
      <c r="O51" s="146">
        <f>SUM(H49:H50)-H52</f>
        <v>0</v>
      </c>
      <c r="P51" s="146">
        <f>SUM(I49:I51)-I52</f>
        <v>0</v>
      </c>
      <c r="Q51" s="146">
        <f>SUM(J49:J50)-J52</f>
        <v>0</v>
      </c>
      <c r="R51" s="146">
        <f>SUM(K49:K51)-K52</f>
        <v>0</v>
      </c>
      <c r="S51" s="146">
        <f>SUM(L49:L50)-L52</f>
        <v>0</v>
      </c>
      <c r="T51" s="146">
        <f>SUM(M49:M51)-M52</f>
        <v>0</v>
      </c>
    </row>
    <row r="52" spans="1:21" s="136" customFormat="1" ht="15" customHeight="1">
      <c r="C52" s="171" t="s">
        <v>147</v>
      </c>
      <c r="E52" s="141"/>
      <c r="G52" s="150">
        <f>SUM(G49:G51)</f>
        <v>571178595</v>
      </c>
      <c r="H52" s="11"/>
      <c r="I52" s="150">
        <v>-2135020</v>
      </c>
      <c r="J52" s="11"/>
      <c r="K52" s="150">
        <f>SUM(K49:K51)</f>
        <v>555179858</v>
      </c>
      <c r="L52" s="11"/>
      <c r="M52" s="150">
        <v>1281060</v>
      </c>
    </row>
    <row r="53" spans="1:21" s="136" customFormat="1" ht="15" customHeight="1">
      <c r="A53" s="91" t="s">
        <v>109</v>
      </c>
      <c r="E53" s="141"/>
      <c r="G53" s="11"/>
      <c r="H53" s="11"/>
      <c r="I53" s="9"/>
      <c r="J53" s="11"/>
      <c r="K53" s="11"/>
      <c r="L53" s="11"/>
      <c r="M53" s="9"/>
      <c r="P53" s="146"/>
    </row>
    <row r="54" spans="1:21" s="136" customFormat="1" ht="15" customHeight="1">
      <c r="A54" s="147"/>
      <c r="B54" s="136" t="s">
        <v>110</v>
      </c>
      <c r="E54" s="141"/>
      <c r="G54" s="9">
        <v>-61590</v>
      </c>
      <c r="H54" s="11"/>
      <c r="I54" s="9">
        <v>195840</v>
      </c>
      <c r="J54" s="11"/>
      <c r="K54" s="9">
        <v>-46632</v>
      </c>
      <c r="L54" s="11"/>
      <c r="M54" s="9">
        <v>210875</v>
      </c>
    </row>
    <row r="55" spans="1:21" s="136" customFormat="1" ht="15" customHeight="1">
      <c r="A55" s="147"/>
      <c r="B55" s="136" t="s">
        <v>111</v>
      </c>
      <c r="E55" s="141"/>
      <c r="G55" s="9">
        <v>37900000</v>
      </c>
      <c r="H55" s="11"/>
      <c r="I55" s="9">
        <v>10355714</v>
      </c>
      <c r="J55" s="11"/>
      <c r="K55" s="9">
        <v>37900000</v>
      </c>
      <c r="L55" s="11"/>
      <c r="M55" s="9">
        <v>10355714</v>
      </c>
    </row>
    <row r="56" spans="1:21" s="136" customFormat="1" ht="15" customHeight="1">
      <c r="A56" s="147"/>
      <c r="B56" s="147" t="s">
        <v>205</v>
      </c>
      <c r="E56" s="141"/>
      <c r="G56" s="9">
        <v>-501834311</v>
      </c>
      <c r="H56" s="11"/>
      <c r="I56" s="9">
        <v>0</v>
      </c>
      <c r="J56" s="11"/>
      <c r="K56" s="9">
        <v>-501834311</v>
      </c>
      <c r="L56" s="11"/>
      <c r="M56" s="9">
        <v>0</v>
      </c>
      <c r="P56" s="146"/>
    </row>
    <row r="57" spans="1:21" s="136" customFormat="1" ht="15" customHeight="1">
      <c r="A57" s="147"/>
      <c r="B57" s="136" t="s">
        <v>132</v>
      </c>
      <c r="E57" s="141"/>
      <c r="G57" s="9">
        <v>-418000</v>
      </c>
      <c r="H57" s="11"/>
      <c r="I57" s="9">
        <v>-813082</v>
      </c>
      <c r="J57" s="11"/>
      <c r="K57" s="9">
        <v>-359554</v>
      </c>
      <c r="L57" s="11"/>
      <c r="M57" s="9">
        <v>-419390</v>
      </c>
      <c r="P57" s="146"/>
    </row>
    <row r="58" spans="1:21" s="136" customFormat="1" ht="15" customHeight="1">
      <c r="A58" s="147"/>
      <c r="B58" s="136" t="s">
        <v>208</v>
      </c>
      <c r="E58" s="141"/>
      <c r="G58" s="9">
        <v>4500</v>
      </c>
      <c r="H58" s="11"/>
      <c r="I58" s="9">
        <v>288314</v>
      </c>
      <c r="J58" s="11"/>
      <c r="K58" s="9">
        <v>0</v>
      </c>
      <c r="L58" s="11"/>
      <c r="M58" s="9">
        <v>242991</v>
      </c>
      <c r="N58" s="12"/>
    </row>
    <row r="59" spans="1:21" s="136" customFormat="1" ht="15" customHeight="1">
      <c r="A59" s="147"/>
      <c r="B59" s="136" t="s">
        <v>133</v>
      </c>
      <c r="E59" s="141"/>
      <c r="G59" s="9">
        <v>989856</v>
      </c>
      <c r="H59" s="11"/>
      <c r="I59" s="9">
        <v>459594</v>
      </c>
      <c r="J59" s="11"/>
      <c r="K59" s="9">
        <v>948838</v>
      </c>
      <c r="L59" s="11"/>
      <c r="M59" s="9">
        <v>428047</v>
      </c>
      <c r="N59" s="12"/>
    </row>
    <row r="60" spans="1:21" s="136" customFormat="1" ht="15" customHeight="1">
      <c r="B60" s="147" t="s">
        <v>189</v>
      </c>
      <c r="E60" s="141"/>
      <c r="G60" s="9">
        <v>0</v>
      </c>
      <c r="H60" s="11"/>
      <c r="I60" s="9">
        <v>-365400</v>
      </c>
      <c r="J60" s="11"/>
      <c r="K60" s="9">
        <v>0</v>
      </c>
      <c r="L60" s="11"/>
      <c r="M60" s="9">
        <v>-365400</v>
      </c>
      <c r="N60" s="12"/>
    </row>
    <row r="61" spans="1:21" s="136" customFormat="1" ht="15" customHeight="1">
      <c r="B61" s="136" t="s">
        <v>190</v>
      </c>
      <c r="E61" s="141"/>
      <c r="G61" s="9">
        <v>0</v>
      </c>
      <c r="H61" s="11"/>
      <c r="I61" s="9">
        <v>0</v>
      </c>
      <c r="J61" s="11"/>
      <c r="K61" s="148">
        <v>0</v>
      </c>
      <c r="L61" s="11"/>
      <c r="M61" s="9">
        <v>1530000</v>
      </c>
      <c r="N61" s="146">
        <f>SUM(G54:G61)-G62</f>
        <v>0</v>
      </c>
      <c r="O61" s="146">
        <f>SUM(H54:H59)-H62</f>
        <v>0</v>
      </c>
      <c r="P61" s="146">
        <f>SUM(I54:I61)-I62</f>
        <v>0</v>
      </c>
      <c r="Q61" s="146">
        <f>SUM(J54:J59)-J62</f>
        <v>0</v>
      </c>
      <c r="R61" s="146">
        <f>SUM(K54:K61)-K62</f>
        <v>0</v>
      </c>
      <c r="S61" s="146">
        <f>SUM(L54:L59)-L62</f>
        <v>0</v>
      </c>
      <c r="T61" s="146">
        <f>SUM(M54:M61)-M62</f>
        <v>0</v>
      </c>
    </row>
    <row r="62" spans="1:21" s="136" customFormat="1" ht="15" customHeight="1">
      <c r="C62" s="91" t="s">
        <v>148</v>
      </c>
      <c r="G62" s="150">
        <f>SUM(G54:G61)</f>
        <v>-463419545</v>
      </c>
      <c r="H62" s="11"/>
      <c r="I62" s="150">
        <v>10120980</v>
      </c>
      <c r="J62" s="11"/>
      <c r="K62" s="150">
        <v>-463391659</v>
      </c>
      <c r="L62" s="11"/>
      <c r="M62" s="150">
        <v>11982837</v>
      </c>
    </row>
    <row r="63" spans="1:21" s="136" customFormat="1" ht="15" customHeight="1">
      <c r="A63" s="91" t="s">
        <v>112</v>
      </c>
      <c r="H63" s="12"/>
      <c r="I63" s="144"/>
      <c r="J63" s="12"/>
      <c r="K63" s="11"/>
      <c r="L63" s="12"/>
      <c r="M63" s="9"/>
      <c r="P63" s="12"/>
    </row>
    <row r="64" spans="1:21" s="136" customFormat="1" ht="15" customHeight="1">
      <c r="A64" s="151"/>
      <c r="B64" s="147" t="s">
        <v>184</v>
      </c>
      <c r="G64" s="9">
        <v>-8413749</v>
      </c>
      <c r="H64" s="11"/>
      <c r="I64" s="9">
        <v>-6229909</v>
      </c>
      <c r="J64" s="11"/>
      <c r="K64" s="9">
        <v>-3923632</v>
      </c>
      <c r="L64" s="11"/>
      <c r="M64" s="9">
        <v>-10720026</v>
      </c>
      <c r="P64" s="12"/>
    </row>
    <row r="65" spans="1:20" s="136" customFormat="1" ht="15" customHeight="1">
      <c r="B65" s="136" t="s">
        <v>215</v>
      </c>
      <c r="G65" s="11"/>
      <c r="H65" s="11"/>
      <c r="I65" s="9"/>
      <c r="J65" s="11"/>
      <c r="K65" s="11"/>
      <c r="L65" s="11"/>
      <c r="M65" s="9"/>
      <c r="P65" s="12"/>
    </row>
    <row r="66" spans="1:20" s="136" customFormat="1" ht="15" customHeight="1">
      <c r="C66" s="136" t="s">
        <v>216</v>
      </c>
      <c r="G66" s="9">
        <v>54180730</v>
      </c>
      <c r="H66" s="11"/>
      <c r="I66" s="9">
        <v>167919713</v>
      </c>
      <c r="J66" s="11"/>
      <c r="K66" s="9">
        <v>54180730</v>
      </c>
      <c r="L66" s="11"/>
      <c r="M66" s="9">
        <v>167919713</v>
      </c>
      <c r="P66" s="12"/>
    </row>
    <row r="67" spans="1:20" s="136" customFormat="1" ht="15" customHeight="1">
      <c r="A67" s="151"/>
      <c r="B67" s="136" t="s">
        <v>163</v>
      </c>
      <c r="G67" s="9">
        <v>67128200</v>
      </c>
      <c r="H67" s="11"/>
      <c r="I67" s="9">
        <v>0</v>
      </c>
      <c r="J67" s="11"/>
      <c r="K67" s="9">
        <v>67128200</v>
      </c>
      <c r="L67" s="11"/>
      <c r="M67" s="9">
        <v>0</v>
      </c>
      <c r="P67" s="12"/>
    </row>
    <row r="68" spans="1:20" s="136" customFormat="1" ht="15" customHeight="1">
      <c r="A68" s="151"/>
      <c r="B68" s="136" t="s">
        <v>164</v>
      </c>
      <c r="G68" s="9">
        <v>-11112000</v>
      </c>
      <c r="H68" s="11"/>
      <c r="I68" s="9">
        <v>-10186000</v>
      </c>
      <c r="J68" s="11"/>
      <c r="K68" s="9">
        <v>-11112000</v>
      </c>
      <c r="L68" s="11"/>
      <c r="M68" s="9">
        <v>-10186000</v>
      </c>
      <c r="P68" s="12"/>
      <c r="R68" s="146"/>
    </row>
    <row r="69" spans="1:20" s="136" customFormat="1" ht="15" customHeight="1">
      <c r="B69" s="136" t="s">
        <v>138</v>
      </c>
      <c r="C69" s="147"/>
      <c r="D69" s="147"/>
      <c r="G69" s="9">
        <v>-4655744</v>
      </c>
      <c r="H69" s="11"/>
      <c r="I69" s="9">
        <v>-4402925</v>
      </c>
      <c r="J69" s="11"/>
      <c r="K69" s="9">
        <v>-3951987</v>
      </c>
      <c r="L69" s="11"/>
      <c r="M69" s="9">
        <v>-3587479</v>
      </c>
      <c r="P69" s="12"/>
    </row>
    <row r="70" spans="1:20" s="136" customFormat="1" ht="15" customHeight="1">
      <c r="B70" s="147" t="s">
        <v>136</v>
      </c>
      <c r="C70" s="147"/>
      <c r="D70" s="147"/>
      <c r="G70" s="9">
        <v>-1118764</v>
      </c>
      <c r="H70" s="11"/>
      <c r="I70" s="9">
        <v>-993473</v>
      </c>
      <c r="J70" s="11"/>
      <c r="K70" s="9">
        <v>-1080368</v>
      </c>
      <c r="L70" s="11"/>
      <c r="M70" s="9">
        <v>-960088</v>
      </c>
      <c r="R70" s="146"/>
      <c r="T70" s="146"/>
    </row>
    <row r="71" spans="1:20" s="136" customFormat="1" ht="15" customHeight="1">
      <c r="B71" s="136" t="s">
        <v>135</v>
      </c>
      <c r="G71" s="9">
        <v>-156294932</v>
      </c>
      <c r="H71" s="11"/>
      <c r="I71" s="9">
        <v>-151773941</v>
      </c>
      <c r="J71" s="11"/>
      <c r="K71" s="9">
        <v>-156294932</v>
      </c>
      <c r="L71" s="11"/>
      <c r="M71" s="9">
        <v>-151773941</v>
      </c>
      <c r="R71" s="146"/>
      <c r="T71" s="146"/>
    </row>
    <row r="72" spans="1:20" s="136" customFormat="1" ht="15" customHeight="1">
      <c r="B72" s="136" t="s">
        <v>191</v>
      </c>
      <c r="G72" s="11"/>
      <c r="H72" s="11"/>
      <c r="I72" s="9"/>
      <c r="J72" s="11"/>
      <c r="K72" s="11"/>
      <c r="L72" s="11"/>
      <c r="M72" s="9"/>
      <c r="R72" s="146"/>
      <c r="T72" s="146"/>
    </row>
    <row r="73" spans="1:20" s="136" customFormat="1" ht="13.5" customHeight="1">
      <c r="C73" s="136" t="s">
        <v>86</v>
      </c>
      <c r="G73" s="9">
        <v>0</v>
      </c>
      <c r="H73" s="11"/>
      <c r="I73" s="9">
        <v>-1470000</v>
      </c>
      <c r="J73" s="11"/>
      <c r="K73" s="152">
        <v>0</v>
      </c>
      <c r="L73" s="11"/>
      <c r="M73" s="9">
        <v>0</v>
      </c>
      <c r="N73" s="146">
        <f>SUM(G64:G73)-G74</f>
        <v>0</v>
      </c>
      <c r="O73" s="146">
        <f>SUM(H64:H71)-H74</f>
        <v>0</v>
      </c>
      <c r="P73" s="146">
        <f>SUM(I64:I73)-I74</f>
        <v>0</v>
      </c>
      <c r="Q73" s="146">
        <f>SUM(J64:J71)-J74</f>
        <v>0</v>
      </c>
      <c r="R73" s="146">
        <f>SUM(K64:K73)-K74</f>
        <v>0</v>
      </c>
      <c r="S73" s="146">
        <f>SUM(L64:L71)-L74</f>
        <v>0</v>
      </c>
      <c r="T73" s="146">
        <f>SUM(M64:M73)-M74</f>
        <v>0</v>
      </c>
    </row>
    <row r="74" spans="1:20" s="136" customFormat="1" ht="15" customHeight="1">
      <c r="C74" s="91" t="s">
        <v>149</v>
      </c>
      <c r="G74" s="150">
        <f>SUM(G64:G73)</f>
        <v>-60286259</v>
      </c>
      <c r="H74" s="11"/>
      <c r="I74" s="150">
        <v>-7136535</v>
      </c>
      <c r="J74" s="11"/>
      <c r="K74" s="150">
        <f>SUM(K64:K73)</f>
        <v>-55053989</v>
      </c>
      <c r="L74" s="11"/>
      <c r="M74" s="150">
        <v>-9307821</v>
      </c>
      <c r="N74" s="146">
        <f t="shared" ref="N74:T74" si="1">G52+G62+G74-G75</f>
        <v>0</v>
      </c>
      <c r="O74" s="146">
        <f t="shared" si="1"/>
        <v>0</v>
      </c>
      <c r="P74" s="146">
        <f t="shared" si="1"/>
        <v>0</v>
      </c>
      <c r="Q74" s="146">
        <f t="shared" si="1"/>
        <v>0</v>
      </c>
      <c r="R74" s="146">
        <f t="shared" si="1"/>
        <v>0</v>
      </c>
      <c r="S74" s="146">
        <f t="shared" si="1"/>
        <v>0</v>
      </c>
      <c r="T74" s="146">
        <f t="shared" si="1"/>
        <v>0</v>
      </c>
    </row>
    <row r="75" spans="1:20" s="136" customFormat="1" ht="15" customHeight="1">
      <c r="A75" s="91" t="s">
        <v>139</v>
      </c>
      <c r="B75" s="91"/>
      <c r="G75" s="9">
        <v>47472791</v>
      </c>
      <c r="H75" s="11"/>
      <c r="I75" s="9">
        <v>849425</v>
      </c>
      <c r="J75" s="11"/>
      <c r="K75" s="9">
        <v>36734210</v>
      </c>
      <c r="L75" s="11"/>
      <c r="M75" s="9">
        <v>3956076</v>
      </c>
      <c r="N75" s="146"/>
    </row>
    <row r="76" spans="1:20" s="136" customFormat="1" ht="15" customHeight="1">
      <c r="A76" s="149" t="s">
        <v>80</v>
      </c>
      <c r="G76" s="9">
        <v>127062935</v>
      </c>
      <c r="H76" s="11"/>
      <c r="I76" s="9">
        <v>126213510</v>
      </c>
      <c r="J76" s="11"/>
      <c r="K76" s="9">
        <v>125151616</v>
      </c>
      <c r="L76" s="11"/>
      <c r="M76" s="9">
        <v>121195540</v>
      </c>
      <c r="N76" s="146">
        <f t="shared" ref="N76:T76" si="2">SUM(G75:G76)-G77</f>
        <v>0</v>
      </c>
      <c r="O76" s="146">
        <f t="shared" si="2"/>
        <v>0</v>
      </c>
      <c r="P76" s="146">
        <f t="shared" si="2"/>
        <v>0</v>
      </c>
      <c r="Q76" s="146">
        <f t="shared" si="2"/>
        <v>0</v>
      </c>
      <c r="R76" s="146">
        <f t="shared" si="2"/>
        <v>0</v>
      </c>
      <c r="S76" s="146">
        <f t="shared" si="2"/>
        <v>0</v>
      </c>
      <c r="T76" s="146">
        <f t="shared" si="2"/>
        <v>0</v>
      </c>
    </row>
    <row r="77" spans="1:20" s="136" customFormat="1" ht="15" customHeight="1" thickBot="1">
      <c r="A77" s="153" t="s">
        <v>81</v>
      </c>
      <c r="G77" s="154">
        <v>174535726</v>
      </c>
      <c r="H77" s="11"/>
      <c r="I77" s="154">
        <v>127062935</v>
      </c>
      <c r="J77" s="11"/>
      <c r="K77" s="154">
        <v>161885826</v>
      </c>
      <c r="L77" s="11"/>
      <c r="M77" s="154">
        <v>125151616</v>
      </c>
    </row>
    <row r="78" spans="1:20" s="136" customFormat="1" ht="9.75" customHeight="1" thickTop="1">
      <c r="A78" s="153"/>
      <c r="G78" s="9"/>
      <c r="H78" s="11"/>
      <c r="I78" s="9"/>
      <c r="J78" s="11"/>
      <c r="K78" s="9"/>
      <c r="L78" s="11"/>
      <c r="M78" s="9"/>
    </row>
    <row r="79" spans="1:20" s="136" customFormat="1" ht="6.75" customHeight="1">
      <c r="A79" s="153"/>
      <c r="G79" s="12"/>
      <c r="H79" s="12"/>
      <c r="I79" s="9"/>
      <c r="J79" s="12"/>
      <c r="K79" s="11"/>
      <c r="L79" s="12"/>
      <c r="M79" s="9"/>
      <c r="N79" s="146">
        <f>G76-I77</f>
        <v>0</v>
      </c>
      <c r="O79" s="146">
        <f>H76-J77</f>
        <v>0</v>
      </c>
      <c r="P79" s="146"/>
      <c r="Q79" s="146">
        <f>J76-L77</f>
        <v>0</v>
      </c>
      <c r="R79" s="146">
        <f>K76-M77</f>
        <v>0</v>
      </c>
      <c r="S79" s="146">
        <f>L76-N76</f>
        <v>0</v>
      </c>
      <c r="T79" s="146"/>
    </row>
    <row r="80" spans="1:20" s="136" customFormat="1" ht="15" customHeight="1">
      <c r="A80" s="91" t="s">
        <v>82</v>
      </c>
      <c r="G80" s="12"/>
      <c r="I80" s="9"/>
      <c r="K80" s="145"/>
      <c r="M80" s="144"/>
    </row>
    <row r="81" spans="1:15" s="136" customFormat="1" ht="15" customHeight="1">
      <c r="B81" s="156" t="s">
        <v>217</v>
      </c>
      <c r="I81" s="144"/>
      <c r="K81" s="145"/>
      <c r="M81" s="144"/>
    </row>
    <row r="82" spans="1:15" s="155" customFormat="1" ht="15" customHeight="1">
      <c r="A82" s="136"/>
      <c r="B82" s="172"/>
      <c r="C82" s="173" t="s">
        <v>206</v>
      </c>
      <c r="D82" s="147"/>
      <c r="E82" s="136"/>
      <c r="F82" s="136"/>
      <c r="G82" s="157">
        <v>198236913</v>
      </c>
      <c r="H82" s="136"/>
      <c r="I82" s="9">
        <v>0</v>
      </c>
      <c r="J82" s="136"/>
      <c r="K82" s="157">
        <v>198236913</v>
      </c>
      <c r="L82" s="136"/>
      <c r="M82" s="9">
        <v>0</v>
      </c>
      <c r="O82" s="136"/>
    </row>
    <row r="83" spans="1:15" s="155" customFormat="1" ht="17.25" customHeight="1">
      <c r="B83" s="174"/>
      <c r="C83" s="172" t="s">
        <v>212</v>
      </c>
      <c r="D83" s="172"/>
      <c r="E83" s="136"/>
      <c r="F83" s="136"/>
      <c r="G83" s="157">
        <v>18490</v>
      </c>
      <c r="H83" s="13"/>
      <c r="I83" s="157">
        <v>36955</v>
      </c>
      <c r="J83" s="13"/>
      <c r="K83" s="157">
        <v>18490</v>
      </c>
      <c r="L83" s="13"/>
      <c r="M83" s="157">
        <v>36955</v>
      </c>
    </row>
    <row r="84" spans="1:15" ht="15" customHeight="1">
      <c r="A84" s="155"/>
      <c r="B84" s="155"/>
      <c r="C84" s="156" t="s">
        <v>152</v>
      </c>
      <c r="D84" s="136"/>
      <c r="E84" s="136"/>
      <c r="F84" s="136"/>
      <c r="G84" s="9">
        <v>0</v>
      </c>
      <c r="H84" s="145"/>
      <c r="I84" s="157">
        <v>4887671</v>
      </c>
      <c r="J84" s="145"/>
      <c r="K84" s="9">
        <v>0</v>
      </c>
      <c r="L84" s="145"/>
      <c r="M84" s="157">
        <v>4887671</v>
      </c>
    </row>
    <row r="85" spans="1:15" ht="8.25" customHeight="1">
      <c r="A85" s="31"/>
    </row>
    <row r="86" spans="1:15" ht="17.25" customHeight="1">
      <c r="A86" s="176" t="s">
        <v>153</v>
      </c>
      <c r="B86" s="176"/>
      <c r="C86" s="176"/>
      <c r="D86" s="176"/>
      <c r="E86" s="176"/>
      <c r="F86" s="176"/>
      <c r="G86" s="176"/>
      <c r="H86" s="176"/>
      <c r="I86" s="176"/>
      <c r="J86" s="176"/>
      <c r="K86" s="176"/>
      <c r="L86" s="176"/>
      <c r="M86" s="176"/>
    </row>
    <row r="87" spans="1:15" ht="12.75" customHeight="1">
      <c r="B87" s="20"/>
      <c r="C87" s="20"/>
      <c r="D87" s="20"/>
      <c r="E87" s="175" t="s">
        <v>218</v>
      </c>
      <c r="F87" s="20"/>
      <c r="G87" s="20"/>
      <c r="H87" s="20"/>
      <c r="I87" s="20"/>
      <c r="J87" s="20"/>
      <c r="K87" s="20"/>
      <c r="L87" s="20"/>
      <c r="M87" s="20"/>
    </row>
    <row r="88" spans="1:15" ht="16.5" customHeight="1">
      <c r="A88" s="176" t="s">
        <v>193</v>
      </c>
      <c r="B88" s="176"/>
      <c r="C88" s="176"/>
      <c r="D88" s="176"/>
      <c r="E88" s="176"/>
      <c r="F88" s="176"/>
      <c r="G88" s="176"/>
      <c r="H88" s="176"/>
      <c r="I88" s="176"/>
      <c r="J88" s="176"/>
      <c r="K88" s="176"/>
      <c r="L88" s="176"/>
      <c r="M88" s="176"/>
    </row>
    <row r="89" spans="1:15" ht="13.5" customHeight="1">
      <c r="A89" s="176" t="s">
        <v>155</v>
      </c>
      <c r="B89" s="176"/>
      <c r="C89" s="176"/>
      <c r="D89" s="176"/>
      <c r="E89" s="176"/>
      <c r="F89" s="176"/>
      <c r="G89" s="176"/>
      <c r="H89" s="176"/>
      <c r="I89" s="176"/>
      <c r="J89" s="176"/>
      <c r="K89" s="176"/>
      <c r="L89" s="176"/>
      <c r="M89" s="176"/>
    </row>
    <row r="91" spans="1:15">
      <c r="G91" s="159">
        <f>G77-งบแสดงฐานะการเงิน!F11</f>
        <v>0</v>
      </c>
      <c r="H91" s="159">
        <f>H77-งบแสดงฐานะการเงิน!G11</f>
        <v>0</v>
      </c>
      <c r="I91" s="160">
        <f>I77-งบแสดงฐานะการเงิน!H11</f>
        <v>0</v>
      </c>
      <c r="J91" s="159">
        <f>J77-งบแสดงฐานะการเงิน!I11</f>
        <v>0</v>
      </c>
      <c r="K91" s="161">
        <f>K77-งบแสดงฐานะการเงิน!J11</f>
        <v>0</v>
      </c>
      <c r="L91" s="159">
        <f>L77-งบแสดงฐานะการเงิน!K11</f>
        <v>0</v>
      </c>
      <c r="M91" s="160">
        <f>M77-งบแสดงฐานะการเงิน!L11</f>
        <v>0</v>
      </c>
    </row>
  </sheetData>
  <mergeCells count="16">
    <mergeCell ref="A44:M44"/>
    <mergeCell ref="A86:M86"/>
    <mergeCell ref="A88:M88"/>
    <mergeCell ref="A89:M89"/>
    <mergeCell ref="A1:M1"/>
    <mergeCell ref="A40:M40"/>
    <mergeCell ref="A2:M2"/>
    <mergeCell ref="A3:M3"/>
    <mergeCell ref="A4:M4"/>
    <mergeCell ref="G7:I7"/>
    <mergeCell ref="K7:M7"/>
    <mergeCell ref="A41:M41"/>
    <mergeCell ref="A42:M42"/>
    <mergeCell ref="A43:M43"/>
    <mergeCell ref="G46:I46"/>
    <mergeCell ref="K46:M46"/>
  </mergeCells>
  <printOptions horizontalCentered="1"/>
  <pageMargins left="0.59055118110236227" right="0.39370078740157483" top="0.59055118110236227" bottom="0.74803149606299213" header="0.27559055118110237" footer="0.35433070866141736"/>
  <pageSetup paperSize="9" fitToWidth="2" fitToHeight="2" orientation="portrait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  <rowBreaks count="1" manualBreakCount="1">
    <brk id="3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งบแสดงฐานะการเงิน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งบกำไรขาดทุนเบ็ดเสร็จ!Print_Area</vt:lpstr>
      <vt:lpstr>งบแสดงฐานะการเงิน!Print_Area</vt:lpstr>
      <vt:lpstr>ส่วนของผู้ถือหุ้น!Print_Area</vt:lpstr>
      <vt:lpstr>'ส่วนของผู้ถือหุ้น (ต่อ)'!Print_Area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Nuttaporn Posrida</dc:creator>
  <cp:lastModifiedBy>prem.a</cp:lastModifiedBy>
  <cp:lastPrinted>2024-02-21T10:30:10Z</cp:lastPrinted>
  <dcterms:created xsi:type="dcterms:W3CDTF">2020-03-27T04:14:02Z</dcterms:created>
  <dcterms:modified xsi:type="dcterms:W3CDTF">2024-02-21T11:27:20Z</dcterms:modified>
</cp:coreProperties>
</file>