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7\Q4\ICN\"/>
    </mc:Choice>
  </mc:AlternateContent>
  <xr:revisionPtr revIDLastSave="0" documentId="13_ncr:1_{C7FD7753-F294-4DC5-B87C-FC4137D266DF}" xr6:coauthVersionLast="47" xr6:coauthVersionMax="47" xr10:uidLastSave="{00000000-0000-0000-0000-000000000000}"/>
  <bookViews>
    <workbookView xWindow="-120" yWindow="-120" windowWidth="29040" windowHeight="15720" tabRatio="795" xr2:uid="{21EB383C-BA1A-4972-92CA-50731DDE5609}"/>
  </bookViews>
  <sheets>
    <sheet name="งบฐานะการเงิน" sheetId="1" r:id="rId1"/>
    <sheet name="งบกำไรขาดทุนเบ็ดเสร็จ" sheetId="3" r:id="rId2"/>
    <sheet name="ส่วนของผู้ถือหุ้น" sheetId="9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งบกระแสเงินสด!$A$1:$M$84</definedName>
    <definedName name="_xlnm.Print_Area" localSheetId="1">งบกำไรขาดทุนเบ็ดเสร็จ!$A$1:$M$77</definedName>
    <definedName name="_xlnm.Print_Area" localSheetId="0">งบฐานะการเงิน!$A$1:$L$116</definedName>
    <definedName name="_xlnm.Print_Area" localSheetId="2">ส่วนของผู้ถือหุ้น!$A$1:$X$32</definedName>
    <definedName name="_xlnm.Print_Area" localSheetId="3">'ส่วนของผู้ถือหุ้น (ต่อ)'!$A$1:$T$29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9" i="8" l="1"/>
  <c r="P49" i="8"/>
  <c r="Q49" i="8"/>
  <c r="R49" i="8"/>
  <c r="S49" i="8"/>
  <c r="T49" i="8"/>
  <c r="N49" i="8"/>
  <c r="T38" i="8"/>
  <c r="P38" i="8"/>
  <c r="O38" i="8"/>
  <c r="Q38" i="8"/>
  <c r="R38" i="8"/>
  <c r="S38" i="8"/>
  <c r="N38" i="8"/>
  <c r="G35" i="3" l="1"/>
  <c r="Y73" i="8"/>
  <c r="X73" i="8"/>
  <c r="W73" i="8"/>
  <c r="V73" i="8"/>
  <c r="R10" i="8"/>
  <c r="T10" i="8"/>
  <c r="O34" i="9" l="1"/>
  <c r="Q34" i="9"/>
  <c r="S34" i="9"/>
  <c r="U34" i="9"/>
  <c r="W34" i="9"/>
  <c r="G34" i="9"/>
  <c r="I34" i="9"/>
  <c r="K34" i="9"/>
  <c r="M34" i="9"/>
  <c r="V24" i="9"/>
  <c r="V34" i="9" s="1"/>
  <c r="R24" i="9"/>
  <c r="R34" i="9" s="1"/>
  <c r="N24" i="9"/>
  <c r="N34" i="9" s="1"/>
  <c r="L24" i="9"/>
  <c r="L34" i="9" s="1"/>
  <c r="J24" i="9"/>
  <c r="J34" i="9" s="1"/>
  <c r="H24" i="9"/>
  <c r="H34" i="9" s="1"/>
  <c r="T32" i="7"/>
  <c r="P23" i="7"/>
  <c r="P32" i="7" s="1"/>
  <c r="R23" i="7"/>
  <c r="R32" i="7" s="1"/>
  <c r="O32" i="7"/>
  <c r="Q32" i="7"/>
  <c r="S32" i="7"/>
  <c r="I32" i="7"/>
  <c r="K32" i="7"/>
  <c r="M32" i="7"/>
  <c r="N23" i="7"/>
  <c r="N33" i="7" s="1"/>
  <c r="L23" i="7"/>
  <c r="L33" i="7" s="1"/>
  <c r="J23" i="7"/>
  <c r="J33" i="7" s="1"/>
  <c r="H23" i="7"/>
  <c r="H33" i="7" s="1"/>
  <c r="V17" i="7"/>
  <c r="V18" i="7"/>
  <c r="V19" i="7"/>
  <c r="N32" i="7" l="1"/>
  <c r="V23" i="7"/>
  <c r="R33" i="7"/>
  <c r="L32" i="7"/>
  <c r="J32" i="7"/>
  <c r="H32" i="7"/>
  <c r="V20" i="7"/>
  <c r="G118" i="1" l="1"/>
  <c r="H118" i="1"/>
  <c r="I118" i="1"/>
  <c r="J118" i="1"/>
  <c r="K118" i="1"/>
  <c r="L118" i="1"/>
  <c r="F118" i="1"/>
  <c r="K35" i="3"/>
  <c r="T24" i="9"/>
  <c r="T34" i="9" s="1"/>
  <c r="P24" i="9"/>
  <c r="P34" i="9" s="1"/>
  <c r="S104" i="1"/>
  <c r="Q104" i="1"/>
  <c r="O104" i="1"/>
  <c r="M104" i="1"/>
  <c r="H35" i="9"/>
  <c r="L35" i="9" l="1"/>
  <c r="V35" i="9"/>
  <c r="R35" i="9"/>
  <c r="J35" i="9"/>
  <c r="T35" i="9"/>
  <c r="N35" i="9"/>
  <c r="X21" i="9"/>
  <c r="Z21" i="9"/>
  <c r="Z24" i="9"/>
  <c r="X34" i="9" l="1"/>
  <c r="R56" i="3"/>
  <c r="O99" i="1"/>
  <c r="X35" i="9" l="1"/>
  <c r="V14" i="7"/>
  <c r="V15" i="7"/>
  <c r="V16" i="7"/>
  <c r="V13" i="7"/>
  <c r="I31" i="7"/>
  <c r="J31" i="7"/>
  <c r="K31" i="7"/>
  <c r="L31" i="7"/>
  <c r="M31" i="7"/>
  <c r="N31" i="7"/>
  <c r="O31" i="7"/>
  <c r="P31" i="7"/>
  <c r="Q31" i="7"/>
  <c r="R31" i="7"/>
  <c r="S31" i="7"/>
  <c r="T31" i="7"/>
  <c r="O33" i="9"/>
  <c r="P33" i="9"/>
  <c r="Q33" i="9"/>
  <c r="R33" i="9"/>
  <c r="S33" i="9"/>
  <c r="T33" i="9"/>
  <c r="AA24" i="9"/>
  <c r="AA21" i="9"/>
  <c r="AA20" i="9"/>
  <c r="AA19" i="9"/>
  <c r="AA18" i="9"/>
  <c r="AA17" i="9"/>
  <c r="AA16" i="9"/>
  <c r="AA15" i="9"/>
  <c r="Z20" i="9"/>
  <c r="Z19" i="9"/>
  <c r="Z18" i="9"/>
  <c r="Z17" i="9"/>
  <c r="Z16" i="9"/>
  <c r="Z15" i="9"/>
  <c r="Z14" i="9"/>
  <c r="S73" i="1" l="1"/>
  <c r="Q73" i="1"/>
  <c r="O73" i="1"/>
  <c r="H33" i="9" l="1"/>
  <c r="M73" i="1"/>
  <c r="T59" i="8"/>
  <c r="R59" i="8"/>
  <c r="P59" i="8"/>
  <c r="I33" i="9"/>
  <c r="J33" i="9"/>
  <c r="K33" i="9"/>
  <c r="L33" i="9"/>
  <c r="M33" i="9"/>
  <c r="N33" i="9"/>
  <c r="U33" i="9"/>
  <c r="V33" i="9"/>
  <c r="W33" i="9"/>
  <c r="X33" i="9"/>
  <c r="R70" i="8" l="1"/>
  <c r="Q108" i="1" l="1"/>
  <c r="I46" i="8"/>
  <c r="G46" i="8"/>
  <c r="K46" i="8" s="1"/>
  <c r="A42" i="8"/>
  <c r="M8" i="8"/>
  <c r="K8" i="8"/>
  <c r="H31" i="7"/>
  <c r="I50" i="3"/>
  <c r="M50" i="3" s="1"/>
  <c r="G50" i="3"/>
  <c r="K50" i="3" s="1"/>
  <c r="A46" i="3"/>
  <c r="M8" i="3"/>
  <c r="K8" i="3"/>
  <c r="H50" i="1"/>
  <c r="H89" i="1" s="1"/>
  <c r="L89" i="1" s="1"/>
  <c r="F50" i="1"/>
  <c r="F89" i="1" s="1"/>
  <c r="J89" i="1" s="1"/>
  <c r="A46" i="1"/>
  <c r="A85" i="1" s="1"/>
  <c r="L8" i="1"/>
  <c r="J8" i="1"/>
  <c r="M46" i="8" l="1"/>
  <c r="L50" i="1"/>
  <c r="J50" i="1"/>
  <c r="O74" i="8"/>
  <c r="Q74" i="8"/>
  <c r="R74" i="8"/>
  <c r="N22" i="3" l="1"/>
  <c r="N59" i="8" l="1"/>
  <c r="T60" i="3" l="1"/>
  <c r="P60" i="3"/>
  <c r="T56" i="3"/>
  <c r="P56" i="3"/>
  <c r="O106" i="1"/>
  <c r="O105" i="1"/>
  <c r="S105" i="1" l="1"/>
  <c r="H86" i="8"/>
  <c r="I86" i="8"/>
  <c r="J86" i="8"/>
  <c r="L86" i="8"/>
  <c r="M86" i="8"/>
  <c r="S34" i="1" l="1"/>
  <c r="M107" i="1" l="1"/>
  <c r="M34" i="1"/>
  <c r="M109" i="1" l="1"/>
  <c r="G86" i="8"/>
  <c r="N56" i="3" l="1"/>
  <c r="N60" i="3" l="1"/>
  <c r="M105" i="1" l="1"/>
  <c r="K86" i="8"/>
  <c r="R60" i="3"/>
  <c r="Q34" i="1"/>
  <c r="AA14" i="9" l="1"/>
  <c r="Q105" i="1" l="1"/>
  <c r="N55" i="3" l="1"/>
  <c r="N74" i="8"/>
  <c r="M106" i="1" l="1"/>
  <c r="T70" i="8"/>
  <c r="O70" i="8"/>
  <c r="P70" i="8"/>
  <c r="Q70" i="8"/>
  <c r="S70" i="8"/>
  <c r="N24" i="8"/>
  <c r="N72" i="8" l="1"/>
  <c r="S74" i="8" s="1"/>
  <c r="R72" i="8"/>
  <c r="O109" i="1"/>
  <c r="M64" i="1"/>
  <c r="N109" i="1"/>
  <c r="P109" i="1"/>
  <c r="R109" i="1"/>
  <c r="S109" i="1"/>
  <c r="S19" i="1"/>
  <c r="O19" i="1"/>
  <c r="N19" i="1"/>
  <c r="P19" i="1"/>
  <c r="R19" i="1"/>
  <c r="O64" i="1"/>
  <c r="P64" i="1"/>
  <c r="M74" i="1"/>
  <c r="Q64" i="1"/>
  <c r="Q74" i="1"/>
  <c r="Q19" i="1"/>
  <c r="O72" i="8"/>
  <c r="P72" i="8"/>
  <c r="Q72" i="8"/>
  <c r="S72" i="8"/>
  <c r="T72" i="8"/>
  <c r="O59" i="8"/>
  <c r="Q59" i="8"/>
  <c r="S59" i="8"/>
  <c r="O24" i="8"/>
  <c r="P24" i="8"/>
  <c r="Q24" i="8"/>
  <c r="S24" i="8"/>
  <c r="T24" i="8"/>
  <c r="S60" i="3"/>
  <c r="O60" i="3"/>
  <c r="S56" i="3"/>
  <c r="O56" i="3"/>
  <c r="Q56" i="3"/>
  <c r="O55" i="3"/>
  <c r="P55" i="3"/>
  <c r="Q55" i="3"/>
  <c r="O36" i="3"/>
  <c r="P36" i="3"/>
  <c r="Q36" i="3"/>
  <c r="S36" i="3"/>
  <c r="T36" i="3"/>
  <c r="T22" i="3"/>
  <c r="O22" i="3"/>
  <c r="P22" i="3"/>
  <c r="Q22" i="3"/>
  <c r="S22" i="3"/>
  <c r="O20" i="3"/>
  <c r="P20" i="3"/>
  <c r="Q20" i="3"/>
  <c r="S20" i="3"/>
  <c r="T20" i="3"/>
  <c r="N20" i="3"/>
  <c r="O18" i="3"/>
  <c r="P18" i="3"/>
  <c r="Q18" i="3"/>
  <c r="R18" i="3"/>
  <c r="S18" i="3"/>
  <c r="T18" i="3"/>
  <c r="N18" i="3"/>
  <c r="O17" i="3"/>
  <c r="P17" i="3"/>
  <c r="Q17" i="3"/>
  <c r="R17" i="3"/>
  <c r="S17" i="3"/>
  <c r="T17" i="3"/>
  <c r="N17" i="3"/>
  <c r="S12" i="3"/>
  <c r="T12" i="3"/>
  <c r="O12" i="3"/>
  <c r="P12" i="3"/>
  <c r="Q12" i="3"/>
  <c r="R12" i="3"/>
  <c r="N12" i="3"/>
  <c r="N104" i="1"/>
  <c r="P104" i="1"/>
  <c r="R104" i="1"/>
  <c r="N107" i="1"/>
  <c r="O107" i="1"/>
  <c r="P107" i="1"/>
  <c r="R107" i="1"/>
  <c r="S107" i="1"/>
  <c r="N108" i="1"/>
  <c r="O108" i="1"/>
  <c r="P108" i="1"/>
  <c r="R108" i="1"/>
  <c r="S108" i="1"/>
  <c r="N73" i="1"/>
  <c r="P73" i="1"/>
  <c r="R73" i="1"/>
  <c r="N74" i="1"/>
  <c r="O74" i="1"/>
  <c r="P74" i="1"/>
  <c r="R74" i="1"/>
  <c r="S74" i="1"/>
  <c r="N64" i="1"/>
  <c r="R64" i="1"/>
  <c r="S64" i="1"/>
  <c r="N34" i="1"/>
  <c r="O34" i="1"/>
  <c r="P34" i="1"/>
  <c r="R34" i="1"/>
  <c r="N35" i="1"/>
  <c r="O35" i="1"/>
  <c r="P35" i="1"/>
  <c r="R35" i="1"/>
  <c r="S35" i="1"/>
  <c r="N75" i="1"/>
  <c r="N36" i="1"/>
  <c r="N70" i="8" l="1"/>
  <c r="N36" i="3"/>
  <c r="R20" i="3"/>
  <c r="M35" i="1"/>
  <c r="Q35" i="1"/>
  <c r="M19" i="1"/>
  <c r="R24" i="8" l="1"/>
  <c r="R22" i="3"/>
  <c r="R36" i="3" l="1"/>
  <c r="M108" i="1" l="1"/>
  <c r="Q107" i="1" l="1"/>
  <c r="Q109" i="1"/>
</calcChain>
</file>

<file path=xl/sharedStrings.xml><?xml version="1.0" encoding="utf-8"?>
<sst xmlns="http://schemas.openxmlformats.org/spreadsheetml/2006/main" count="357" uniqueCount="226">
  <si>
    <t>บริษัท อินฟอร์เมชั่น แอนด์ คอมมิวนิเคชั่น เน็ทเวิร์คส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</si>
  <si>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</si>
  <si>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</si>
  <si>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</si>
  <si>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</si>
  <si>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</si>
  <si>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</si>
  <si>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</si>
  <si>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</si>
  <si>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</si>
  <si>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</si>
  <si>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</si>
  <si>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</si>
  <si>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</si>
  <si>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</si>
  <si>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</si>
  <si>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</si>
  <si>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</si>
  <si>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</si>
  <si>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</si>
  <si>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</si>
  <si>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</si>
  <si>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</si>
  <si>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</si>
  <si>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</si>
  <si>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</si>
  <si>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</si>
  <si>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</si>
  <si>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</si>
  <si>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</si>
  <si>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</si>
  <si>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</si>
  <si>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</si>
  <si>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</si>
  <si>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</si>
  <si>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</si>
  <si>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</si>
  <si>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</si>
  <si>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</si>
  <si>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</si>
  <si>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</si>
  <si>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</si>
  <si>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</si>
  <si>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</si>
  <si>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</si>
  <si>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</si>
  <si>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</si>
  <si>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</si>
  <si>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</si>
  <si>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</si>
  <si>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</si>
  <si>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</si>
  <si>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</si>
  <si>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</si>
  <si>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 xml:space="preserve">กำไรขาดทุนเบ็ดเสร็จอื่นสำหรับปี </t>
  </si>
  <si>
    <t xml:space="preserve">กำไรขาดทุนเบ็ดเสร็จรวมสำหรับปี 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</si>
  <si>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</si>
  <si>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</si>
  <si>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</si>
  <si>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</si>
  <si>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</si>
  <si>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</si>
  <si>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</si>
  <si>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</si>
  <si>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</si>
  <si>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</si>
  <si>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</si>
  <si>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</si>
  <si>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</si>
  <si>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</si>
  <si>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</si>
  <si>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</si>
  <si>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</si>
  <si>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</si>
  <si>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</si>
  <si>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</si>
  <si>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</si>
  <si>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ข้อมูลกระแสเงินสดเปิดเผยเพิ่มเติม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</si>
  <si>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</si>
  <si>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</si>
  <si>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</si>
  <si>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</si>
  <si>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กำไรขาดทุนเบ็ดเสร็จรวมสำหรับปี</t>
  </si>
  <si>
    <t xml:space="preserve">เงินปันผลจ่าย </t>
  </si>
  <si>
    <t>จัดสรรเป็นทุนสำรอง</t>
  </si>
  <si>
    <t xml:space="preserve">   ค่าเสื่อมราคาและค่าตัดจำหน่าย</t>
  </si>
  <si>
    <t xml:space="preserve">   ค่าเผื่อหนี้สงสัยจะสูญเพิ่มขึ้น</t>
  </si>
  <si>
    <t xml:space="preserve">   สำรองผลประโยชน์ระยะยาวของพนักงาน</t>
  </si>
  <si>
    <t xml:space="preserve">   ดอกเบี้ยรับ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</si>
  <si>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</si>
  <si>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</si>
  <si>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</si>
  <si>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</si>
  <si>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</si>
  <si>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</si>
  <si>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</si>
  <si>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</si>
  <si>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</si>
  <si>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สำนักงานและอุปกรณ์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</si>
  <si>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</si>
  <si>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</si>
  <si>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</si>
  <si>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</si>
  <si>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</si>
  <si>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</si>
  <si>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- 7 -</t>
  </si>
  <si>
    <t>- 8 -</t>
  </si>
  <si>
    <t>- 9 -</t>
  </si>
  <si>
    <t>- 12 -</t>
  </si>
  <si>
    <t>- 11 -</t>
  </si>
  <si>
    <t>- 13 -</t>
  </si>
  <si>
    <t>- 14 -</t>
  </si>
  <si>
    <t>สินทรัพย์สิทธิการใช้</t>
  </si>
  <si>
    <t xml:space="preserve">ภายในหนึ่งปี </t>
  </si>
  <si>
    <t>หนี้สินและส่วนของผู้ถือหุ้น (ต่อ)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</si>
  <si>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</si>
  <si>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</si>
  <si>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ดอกเบี้ยจ่าย</t>
  </si>
  <si>
    <t>ซื้ออุปกรณ์และสินทรัพย์ไม่มีตัวตน</t>
  </si>
  <si>
    <t>เงินสดรับดอกเบี้ยรับ</t>
  </si>
  <si>
    <t>จ่ายภาษีเงินได้</t>
  </si>
  <si>
    <t>เงินสดจ่ายดอกเบี้ย</t>
  </si>
  <si>
    <t>เงินสดได้มาจาก (ใช้ไปใน) กิจกรรมดำเนินงาน</t>
  </si>
  <si>
    <t>เงินสดจ่ายหนี้สินตามสัญญาเช่า</t>
  </si>
  <si>
    <t>เงินสดและรายการเทียบเท่าเงินสดเพิ่มขึ้น (ลดลง) สุทธิ</t>
  </si>
  <si>
    <t>มูลค่าหุ้นสามัญ</t>
  </si>
  <si>
    <t>หนี้สินตามสัญญาเช่าที่ถึงกำหนดชำระ</t>
  </si>
  <si>
    <t>ส่วนที่เป็นของผู้ถือหุ้นของบริษัท</t>
  </si>
  <si>
    <t>เงินปันผลจ่าย</t>
  </si>
  <si>
    <t>ของบริษัท</t>
  </si>
  <si>
    <t>ทุนเรือนหุ้นที่ออก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</si>
  <si>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</si>
  <si>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</si>
  <si>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</si>
  <si>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- 15 -</t>
  </si>
  <si>
    <t>ส่วนของผู้มีส่วนได้เสียที่ไม่มีอำนาจควบคุม</t>
  </si>
  <si>
    <t>ขอรับรองว่าเป็นรายการอันถูกต้องและเป็นจริง</t>
  </si>
  <si>
    <t xml:space="preserve">................................................................                                          ................................................................      </t>
  </si>
  <si>
    <t>กรรมการ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</si>
  <si>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</si>
  <si>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</si>
  <si>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</si>
  <si>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กำไรขาดทุนเบ็ดเสร็จอื่น: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</si>
  <si>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</si>
  <si>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</si>
  <si>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หนี้สินที่เกิดจากสัญญา</t>
  </si>
  <si>
    <t>สินทรัพย์ที่เกิดจากสัญญา</t>
  </si>
  <si>
    <t>เงินกู้ยืมระยะยาวจากสถาบันการเงินที่ถึงกำหนด</t>
  </si>
  <si>
    <t>ชำระภายในหนึ่งปี</t>
  </si>
  <si>
    <t>หมุนเวียน</t>
  </si>
  <si>
    <t>สินทรัพย์ที่เกิดจากสัญญา - ส่วนที่จัดเป็นสินทรัพย์</t>
  </si>
  <si>
    <t>ไม่หมุนเวียน</t>
  </si>
  <si>
    <t>หนี้สินที่เกิดจากสัญญา - ส่วนที่จัดเป็นหนี้สิน</t>
  </si>
  <si>
    <t>หุ้นสามัญ 675,000,000 หุ้น มูลค่าหุ้นละ 0.50 บาท</t>
  </si>
  <si>
    <t>ขาดทุน (กำไร) จากอัตราแลกเปลี่ยนที่ยังไม่เกิดขึ้นจริง</t>
  </si>
  <si>
    <t>ภาษีเงินได้ถูกหัก ณ ที่จ่ายรอขอคืน</t>
  </si>
  <si>
    <t>ประมาณการหนี้สินผลประโยชน์ระยะยาว</t>
  </si>
  <si>
    <t>ของพนักงาน</t>
  </si>
  <si>
    <t xml:space="preserve"> </t>
  </si>
  <si>
    <t>เงินกู้ยืมระยะสั้นจากสถาบันการเงินเพิ่มขึ้น (ลดลง)</t>
  </si>
  <si>
    <t>หุ้นสามัญ 617,919,713 หุ้น มูลค่าหุ้นละ 0.50 บาท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</si>
  <si>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</si>
  <si>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</si>
  <si>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>จ่ายภาระผูกพันผลประโยชน์พนักงาน</t>
  </si>
  <si>
    <t>สินทรัพย์ที่มีไว้เพื่อให้เช่า</t>
  </si>
  <si>
    <t>ยอดคงเหลือ ณ วันที่ 31 ธันวาคม 2566</t>
  </si>
  <si>
    <t>ซื้อสินทรัพย์ที่มีไว้เพื่อเช่า</t>
  </si>
  <si>
    <t>สินทรัพย์ที่มีไว้เพื่อเช่าเพิ่มขึ้นจากเจ้าหนี้การค้า</t>
  </si>
  <si>
    <t>ขาดทุน (กำไร) จากการตัดจำหน่ายส่วนปรับปรุง</t>
  </si>
  <si>
    <t>หุ้นสามัญ 672,100,443 หุ้น มูลค่าหุ้นละ 0.50 บาท</t>
  </si>
  <si>
    <t>.</t>
  </si>
  <si>
    <t>เจ้าหนี้การค้าไม่หมุนเวียน</t>
  </si>
  <si>
    <t>สินทรัพย์ถาวร เพิ่มขึ้นจากเจ้าหนี้หมุนเวียนอื่น</t>
  </si>
  <si>
    <t>เงินสดรับจากการออกหุ้นสามัญเพิ่มทุนจากการใช้สิทธิใน</t>
  </si>
  <si>
    <t>ใบสำคัญแสดงสิทธิ</t>
  </si>
  <si>
    <t>งบฐานะการเงิน</t>
  </si>
  <si>
    <t>ณ วันที่ 31 ธันวาคม 2567</t>
  </si>
  <si>
    <t>สินทรัพย์ทางการเงินไม่หมุนเวียนอื่น</t>
  </si>
  <si>
    <t>งบฐานะการเงิน (ต่อ)</t>
  </si>
  <si>
    <t>ภาษีเงินได้นิติบุคคลค้างจ่าย</t>
  </si>
  <si>
    <t>องค์ประกอบอื่นของส่วนของผู้ถือหุ้น</t>
  </si>
  <si>
    <t>ส่วนของผู้ถือหุ้นของบริษัทใหญ่</t>
  </si>
  <si>
    <t>หนี้สินตามสัญญาเช่า</t>
  </si>
  <si>
    <t>สำหรับปีสิ้นสุดวันที่ 31 ธันวาคม 2567</t>
  </si>
  <si>
    <t>กำไรจากกิจกรรมดำเนินงาน</t>
  </si>
  <si>
    <t>ต้นทุนทางการเงิน</t>
  </si>
  <si>
    <t>รายการที่จะไม่ถูกบันทึกในส่วนของกำไรหรือขาดทุนในภายหลัง</t>
  </si>
  <si>
    <t>กำไร (ขาดทุน) จากการวัดมูลค่ายุติธรรมของเงินลงทุน</t>
  </si>
  <si>
    <t>ในตราสารทุน</t>
  </si>
  <si>
    <t>หัก: ผลกระทบของภาษีเงินได้</t>
  </si>
  <si>
    <t>สุทธิจากภาษีเงินได้</t>
  </si>
  <si>
    <t>รวมรายการที่จะไม่ถูกบันทึกในส่วนของกำไรหรือขาดทุน</t>
  </si>
  <si>
    <t>กำไรจากการดำเนินงาน (บาทต่อหุ้น)</t>
  </si>
  <si>
    <t>กำไรขาดทุน</t>
  </si>
  <si>
    <t>เบ็ดเสร็จอื่น</t>
  </si>
  <si>
    <t>กำไร (ขาดทุน)</t>
  </si>
  <si>
    <t>จากการวัดมูลค่ายุติธรรม</t>
  </si>
  <si>
    <t>ของตราสารทุน</t>
  </si>
  <si>
    <t>รวมองค์ประกอบ</t>
  </si>
  <si>
    <t>อื่นของส่วน</t>
  </si>
  <si>
    <t>ของผู้ถือหุ้น</t>
  </si>
  <si>
    <t>ยอดคงเหลือ ณ วันที่ 1 มกราคม 2566</t>
  </si>
  <si>
    <t>ใบสำคัญแสดงสิทธิที่จะซื้อหุ้น</t>
  </si>
  <si>
    <t>กำไรขาดทุนเบ็ดเสร็จอื่นสำหรับปี</t>
  </si>
  <si>
    <t>ยอดคงเหลือ ณ วันที่ 31 ธันวาคม 2567</t>
  </si>
  <si>
    <t>กำไรขาดทุนเบ็ดเสร็จอื่น</t>
  </si>
  <si>
    <t>กำไรสำหรับงวด</t>
  </si>
  <si>
    <t>ปรับรายการที่กระทบกำไรเป็นเงินสดรับ (จ่าย)</t>
  </si>
  <si>
    <t>ขาดทุนจากการตัดจำหน่ายภาษีถูกหัก ณ ที่จ่าย</t>
  </si>
  <si>
    <t>สำรองค่าปรับงานล่าช้าและการรับประกันผลงาน (กลับรายการ)</t>
  </si>
  <si>
    <t>ประมาณการหนี้สินผลประโยชน์พนักงาน</t>
  </si>
  <si>
    <t>ขาดทุน (กำไร) สัญญาซื้อขายเงินตราต่างประเทศล่วงหน้า</t>
  </si>
  <si>
    <t>ที่ยังไม่เกิดขึ้น</t>
  </si>
  <si>
    <t>เงินจ่ายซื้อเงินลงทุนในตราสารทุน</t>
  </si>
  <si>
    <t>เงินสดรับจากการจำหน่ายสินทรัพย์ถาวร</t>
  </si>
  <si>
    <t>รายการที่ไม่ใช่เงินสด</t>
  </si>
  <si>
    <t>กำไรจากการจำหน่ายสินทรัพย์ทางการเงินที่วัดมูลค่าด้วย</t>
  </si>
  <si>
    <t>มูลค่ายุติธรรมผ่านกำไรขาดทุนเบ็ดเสร็จอื่น</t>
  </si>
  <si>
    <t>ภาษีเงินได้ถูกหัก ณ ที่จ่ายได้รับคืน</t>
  </si>
  <si>
    <t>เงินสดรับจากการขายเงินลงทุนในตราสารทุน</t>
  </si>
  <si>
    <t>กำไร (ขาดทุน) จากการประมาณการ</t>
  </si>
  <si>
    <t>ตามหลักคณิตศาสตร์ประกันภัย</t>
  </si>
  <si>
    <t>กำไรสำหรับปี</t>
  </si>
  <si>
    <t xml:space="preserve">งบการเปลี่ยนแปลงส่วนของผู้ถือหุ้น </t>
  </si>
  <si>
    <t>นายรณภูมิ รุ่งเรืองผล                                                                                    นายพรชัย กรัยวิเชียร</t>
  </si>
  <si>
    <t>นายรณภูมิ รุ่งเรืองผล                            นายพรชัย กรัยวิเชียร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</si>
</sst>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;&quot;-  &quot;\ \ \ "/>
    <numFmt numFmtId="190" formatCode="#,##0.00\ ;\(#,##0.00\);&quot;-  &quot;\ \ \ "/>
    <numFmt numFmtId="191" formatCode="#,##0;\(#,##0\)"/>
    <numFmt numFmtId="192" formatCode="#,##0;\(#,##0\);\-"/>
    <numFmt numFmtId="193" formatCode="_(* #,##0_);_(* \(#,##0\);_(* &quot;-&quot;??_);_(@_)"/>
    <numFmt numFmtId="194" formatCode="_-* #,##0.000_-;\-* #,##0.000_-;_-* &quot;-&quot;???_-;_-@_-"/>
    <numFmt numFmtId="195" formatCode="_-* #,##0_-;\-* #,##0_-;_-* &quot;-&quot;??_-;_-@_-"/>
    <numFmt numFmtId="196" formatCode="_-* #,##0_-;\-* #,##0_-;_-* &quot;-&quot;???_-;_-@_-"/>
    <numFmt numFmtId="197" formatCode="_(* #,##0.000_);_(* \(#,##0.000\);_(* &quot;-&quot;??_);_(@_)"/>
  </numFmts>
  <fonts count="34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b/>
      <sz val="14"/>
      <name val="Angsana New"/>
      <family val="1"/>
    </font>
    <font>
      <sz val="11"/>
      <name val="Tahoma"/>
      <family val="2"/>
      <charset val="222"/>
      <scheme val="minor"/>
    </font>
    <font>
      <sz val="11"/>
      <name val="Angsana New"/>
      <family val="1"/>
    </font>
    <font>
      <b/>
      <sz val="14"/>
      <name val="Angsana New"/>
      <family val="1"/>
      <charset val="222"/>
    </font>
    <font>
      <b/>
      <sz val="1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3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3.5"/>
      <name val="Angsana New"/>
      <family val="1"/>
    </font>
    <font>
      <b/>
      <sz val="13.5"/>
      <name val="Angsana New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sz val="10"/>
      <name val="ApFont"/>
    </font>
    <font>
      <sz val="13"/>
      <color theme="1"/>
      <name val="Angsana New"/>
      <family val="1"/>
    </font>
    <font>
      <sz val="11"/>
      <color rgb="FFFF0000"/>
      <name val="Tahoma"/>
      <family val="2"/>
      <charset val="222"/>
      <scheme val="minor"/>
    </font>
    <font>
      <sz val="16"/>
      <color rgb="FFFF0000"/>
      <name val="Angsana New"/>
      <family val="1"/>
    </font>
    <font>
      <sz val="13.5"/>
      <color rgb="FFFF0000"/>
      <name val="Angsana New"/>
      <family val="1"/>
    </font>
    <font>
      <sz val="13.5"/>
      <color theme="1"/>
      <name val="Angsana New"/>
      <family val="1"/>
    </font>
    <font>
      <sz val="16"/>
      <color theme="1"/>
      <name val="Angsana New"/>
      <family val="1"/>
    </font>
    <font>
      <sz val="13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188" fontId="1" fillId="0" borderId="0" applyFont="0" applyFill="0" applyBorder="0" applyAlignment="0" applyProtection="0"/>
    <xf numFmtId="0" fontId="1" fillId="0" borderId="0"/>
    <xf numFmtId="188" fontId="6" fillId="0" borderId="0" applyFont="0" applyFill="0" applyBorder="0" applyAlignment="0" applyProtection="0"/>
    <xf numFmtId="0" fontId="7" fillId="0" borderId="0"/>
    <xf numFmtId="0" fontId="1" fillId="0" borderId="0"/>
    <xf numFmtId="43" fontId="13" fillId="0" borderId="0" applyFont="0" applyFill="0" applyBorder="0" applyAlignment="0" applyProtection="0"/>
    <xf numFmtId="0" fontId="25" fillId="0" borderId="0"/>
    <xf numFmtId="0" fontId="26" fillId="0" borderId="0"/>
  </cellStyleXfs>
  <cellXfs count="197">
    <xf numFmtId="0" fontId="0" fillId="0" borderId="0" xfId="0"/>
    <xf numFmtId="189" fontId="2" fillId="0" borderId="0" xfId="1" applyNumberFormat="1" applyFont="1" applyFill="1" applyBorder="1" applyAlignment="1">
      <alignment vertical="center"/>
    </xf>
    <xf numFmtId="190" fontId="2" fillId="0" borderId="0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92" fontId="14" fillId="0" borderId="0" xfId="6" applyNumberFormat="1" applyFont="1" applyFill="1" applyBorder="1" applyAlignment="1">
      <alignment vertical="center"/>
    </xf>
    <xf numFmtId="192" fontId="15" fillId="0" borderId="0" xfId="6" applyNumberFormat="1" applyFont="1" applyFill="1" applyBorder="1" applyAlignment="1">
      <alignment vertical="center"/>
    </xf>
    <xf numFmtId="189" fontId="24" fillId="0" borderId="0" xfId="1" applyNumberFormat="1" applyFont="1" applyFill="1" applyBorder="1" applyAlignment="1">
      <alignment vertical="center"/>
    </xf>
    <xf numFmtId="189" fontId="22" fillId="0" borderId="0" xfId="1" applyNumberFormat="1" applyFont="1" applyFill="1" applyBorder="1" applyAlignment="1">
      <alignment vertical="center"/>
    </xf>
    <xf numFmtId="43" fontId="13" fillId="0" borderId="0" xfId="9" applyFill="1" applyAlignment="1">
      <alignment vertical="center"/>
    </xf>
    <xf numFmtId="189" fontId="27" fillId="0" borderId="0" xfId="1" applyNumberFormat="1" applyFont="1" applyFill="1" applyBorder="1" applyAlignment="1">
      <alignment vertical="center"/>
    </xf>
    <xf numFmtId="43" fontId="15" fillId="0" borderId="0" xfId="9" applyFont="1" applyFill="1" applyAlignment="1">
      <alignment vertical="center"/>
    </xf>
    <xf numFmtId="189" fontId="14" fillId="0" borderId="0" xfId="1" applyNumberFormat="1" applyFont="1" applyFill="1" applyBorder="1" applyAlignment="1">
      <alignment vertical="center"/>
    </xf>
    <xf numFmtId="189" fontId="15" fillId="0" borderId="0" xfId="1" applyNumberFormat="1" applyFont="1" applyFill="1" applyBorder="1" applyAlignment="1">
      <alignment vertical="center"/>
    </xf>
    <xf numFmtId="195" fontId="14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189" fontId="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189" fontId="22" fillId="0" borderId="2" xfId="1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89" fontId="22" fillId="0" borderId="3" xfId="1" applyNumberFormat="1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89" fontId="22" fillId="0" borderId="4" xfId="1" applyNumberFormat="1" applyFont="1" applyFill="1" applyBorder="1" applyAlignment="1">
      <alignment vertical="center"/>
    </xf>
    <xf numFmtId="189" fontId="9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89" fontId="22" fillId="0" borderId="1" xfId="1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89" fontId="3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16" fillId="0" borderId="0" xfId="10" applyFont="1" applyAlignment="1">
      <alignment vertical="top"/>
    </xf>
    <xf numFmtId="37" fontId="15" fillId="0" borderId="0" xfId="11" applyNumberFormat="1" applyFont="1" applyAlignment="1">
      <alignment vertical="center"/>
    </xf>
    <xf numFmtId="0" fontId="15" fillId="0" borderId="0" xfId="10" applyFont="1" applyAlignment="1">
      <alignment horizontal="center" vertical="top"/>
    </xf>
    <xf numFmtId="193" fontId="15" fillId="0" borderId="0" xfId="10" applyNumberFormat="1" applyFont="1" applyAlignment="1">
      <alignment vertical="top"/>
    </xf>
    <xf numFmtId="193" fontId="14" fillId="0" borderId="0" xfId="10" applyNumberFormat="1" applyFont="1" applyAlignment="1">
      <alignment horizontal="right" vertical="top"/>
    </xf>
    <xf numFmtId="193" fontId="14" fillId="0" borderId="0" xfId="10" applyNumberFormat="1" applyFont="1" applyAlignment="1">
      <alignment vertical="top"/>
    </xf>
    <xf numFmtId="193" fontId="27" fillId="0" borderId="0" xfId="10" applyNumberFormat="1" applyFont="1" applyAlignment="1">
      <alignment horizontal="right" vertical="top"/>
    </xf>
    <xf numFmtId="0" fontId="16" fillId="0" borderId="0" xfId="10" applyFont="1" applyAlignment="1">
      <alignment horizontal="left" vertical="top"/>
    </xf>
    <xf numFmtId="193" fontId="14" fillId="0" borderId="0" xfId="10" quotePrefix="1" applyNumberFormat="1" applyFont="1" applyAlignment="1">
      <alignment horizontal="left" vertical="top"/>
    </xf>
    <xf numFmtId="0" fontId="15" fillId="0" borderId="0" xfId="10" applyFont="1" applyAlignment="1">
      <alignment horizontal="left" vertical="top"/>
    </xf>
    <xf numFmtId="193" fontId="14" fillId="0" borderId="0" xfId="10" applyNumberFormat="1" applyFont="1" applyAlignment="1">
      <alignment horizontal="left" vertical="top"/>
    </xf>
    <xf numFmtId="188" fontId="27" fillId="0" borderId="4" xfId="10" applyNumberFormat="1" applyFont="1" applyBorder="1" applyAlignment="1">
      <alignment horizontal="right" vertical="top"/>
    </xf>
    <xf numFmtId="188" fontId="14" fillId="0" borderId="0" xfId="10" applyNumberFormat="1" applyFont="1" applyAlignment="1">
      <alignment vertical="top"/>
    </xf>
    <xf numFmtId="188" fontId="27" fillId="0" borderId="0" xfId="10" applyNumberFormat="1" applyFont="1" applyAlignment="1">
      <alignment horizontal="right" vertical="top"/>
    </xf>
    <xf numFmtId="193" fontId="15" fillId="0" borderId="0" xfId="10" applyNumberFormat="1" applyFont="1" applyAlignment="1">
      <alignment horizontal="left" vertical="top"/>
    </xf>
    <xf numFmtId="188" fontId="15" fillId="0" borderId="0" xfId="10" applyNumberFormat="1" applyFont="1" applyAlignment="1">
      <alignment horizontal="right" vertical="top"/>
    </xf>
    <xf numFmtId="188" fontId="15" fillId="0" borderId="0" xfId="10" applyNumberFormat="1" applyFont="1" applyAlignment="1">
      <alignment vertical="top"/>
    </xf>
    <xf numFmtId="0" fontId="2" fillId="0" borderId="0" xfId="0" applyFont="1"/>
    <xf numFmtId="0" fontId="15" fillId="0" borderId="0" xfId="2" applyFont="1" applyAlignment="1">
      <alignment vertical="center"/>
    </xf>
    <xf numFmtId="191" fontId="4" fillId="0" borderId="0" xfId="2" applyNumberFormat="1" applyFont="1" applyAlignment="1">
      <alignment horizontal="center" vertical="center"/>
    </xf>
    <xf numFmtId="191" fontId="15" fillId="0" borderId="0" xfId="2" applyNumberFormat="1" applyFont="1" applyAlignment="1">
      <alignment horizontal="center" vertical="center"/>
    </xf>
    <xf numFmtId="191" fontId="16" fillId="0" borderId="0" xfId="2" applyNumberFormat="1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192" fontId="15" fillId="0" borderId="1" xfId="3" applyNumberFormat="1" applyFont="1" applyBorder="1" applyAlignment="1">
      <alignment horizontal="center" vertical="center"/>
    </xf>
    <xf numFmtId="192" fontId="15" fillId="0" borderId="0" xfId="3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92" fontId="15" fillId="0" borderId="0" xfId="2" applyNumberFormat="1" applyFont="1" applyAlignment="1">
      <alignment horizontal="center" vertical="center"/>
    </xf>
    <xf numFmtId="49" fontId="15" fillId="0" borderId="0" xfId="3" applyNumberFormat="1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6" fillId="0" borderId="0" xfId="3" applyFont="1" applyAlignment="1">
      <alignment vertical="center"/>
    </xf>
    <xf numFmtId="0" fontId="16" fillId="0" borderId="0" xfId="2" applyFont="1" applyAlignment="1">
      <alignment horizontal="center" vertical="center"/>
    </xf>
    <xf numFmtId="187" fontId="31" fillId="0" borderId="5" xfId="0" applyNumberFormat="1" applyFont="1" applyBorder="1" applyAlignment="1">
      <alignment horizontal="center" vertical="top"/>
    </xf>
    <xf numFmtId="187" fontId="31" fillId="0" borderId="0" xfId="0" applyNumberFormat="1" applyFont="1" applyAlignment="1">
      <alignment horizontal="center" vertical="top"/>
    </xf>
    <xf numFmtId="194" fontId="31" fillId="0" borderId="0" xfId="0" applyNumberFormat="1" applyFont="1" applyAlignment="1">
      <alignment horizontal="center" vertical="top"/>
    </xf>
    <xf numFmtId="193" fontId="18" fillId="0" borderId="0" xfId="2" applyNumberFormat="1" applyFont="1" applyAlignment="1">
      <alignment vertical="center"/>
    </xf>
    <xf numFmtId="187" fontId="17" fillId="0" borderId="0" xfId="2" applyNumberFormat="1" applyFont="1" applyAlignment="1">
      <alignment vertical="center"/>
    </xf>
    <xf numFmtId="194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194" fontId="31" fillId="0" borderId="1" xfId="0" applyNumberFormat="1" applyFont="1" applyBorder="1" applyAlignment="1">
      <alignment horizontal="center" vertical="top"/>
    </xf>
    <xf numFmtId="187" fontId="30" fillId="0" borderId="0" xfId="0" applyNumberFormat="1" applyFont="1" applyAlignment="1">
      <alignment horizontal="center" vertical="top"/>
    </xf>
    <xf numFmtId="187" fontId="18" fillId="0" borderId="0" xfId="2" applyNumberFormat="1" applyFont="1" applyAlignment="1">
      <alignment vertical="center"/>
    </xf>
    <xf numFmtId="0" fontId="19" fillId="0" borderId="0" xfId="0" applyFont="1" applyAlignment="1">
      <alignment vertical="center"/>
    </xf>
    <xf numFmtId="187" fontId="31" fillId="0" borderId="3" xfId="0" applyNumberFormat="1" applyFont="1" applyBorder="1" applyAlignment="1">
      <alignment horizontal="center" vertical="center"/>
    </xf>
    <xf numFmtId="187" fontId="31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187" fontId="15" fillId="0" borderId="0" xfId="0" applyNumberFormat="1" applyFont="1" applyAlignment="1">
      <alignment horizontal="center" vertical="center"/>
    </xf>
    <xf numFmtId="193" fontId="15" fillId="0" borderId="0" xfId="2" applyNumberFormat="1" applyFont="1" applyAlignment="1">
      <alignment vertical="center"/>
    </xf>
    <xf numFmtId="193" fontId="17" fillId="0" borderId="0" xfId="2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right" vertical="center"/>
    </xf>
    <xf numFmtId="191" fontId="14" fillId="0" borderId="0" xfId="2" applyNumberFormat="1" applyFont="1" applyAlignment="1">
      <alignment horizontal="right" vertical="center"/>
    </xf>
    <xf numFmtId="192" fontId="27" fillId="0" borderId="0" xfId="2" applyNumberFormat="1" applyFont="1" applyAlignment="1">
      <alignment horizontal="right" vertical="center"/>
    </xf>
    <xf numFmtId="192" fontId="14" fillId="0" borderId="0" xfId="2" applyNumberFormat="1" applyFont="1" applyAlignment="1">
      <alignment horizontal="right" vertical="center"/>
    </xf>
    <xf numFmtId="192" fontId="14" fillId="0" borderId="0" xfId="2" applyNumberFormat="1" applyFont="1" applyAlignment="1">
      <alignment vertical="center"/>
    </xf>
    <xf numFmtId="191" fontId="19" fillId="0" borderId="0" xfId="2" applyNumberFormat="1" applyFont="1" applyAlignment="1">
      <alignment horizontal="center" vertical="center"/>
    </xf>
    <xf numFmtId="191" fontId="20" fillId="0" borderId="0" xfId="2" applyNumberFormat="1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9" fillId="0" borderId="0" xfId="3" applyFont="1" applyAlignment="1">
      <alignment horizontal="center" vertical="center"/>
    </xf>
    <xf numFmtId="0" fontId="19" fillId="0" borderId="0" xfId="3" applyFont="1" applyAlignment="1">
      <alignment vertical="center"/>
    </xf>
    <xf numFmtId="192" fontId="19" fillId="0" borderId="2" xfId="3" applyNumberFormat="1" applyFont="1" applyBorder="1" applyAlignment="1">
      <alignment horizontal="center" vertical="center"/>
    </xf>
    <xf numFmtId="192" fontId="19" fillId="0" borderId="0" xfId="3" applyNumberFormat="1" applyFont="1" applyAlignment="1">
      <alignment horizontal="center" vertical="center"/>
    </xf>
    <xf numFmtId="192" fontId="19" fillId="0" borderId="1" xfId="3" applyNumberFormat="1" applyFont="1" applyBorder="1" applyAlignment="1">
      <alignment horizontal="center" vertical="center"/>
    </xf>
    <xf numFmtId="49" fontId="19" fillId="0" borderId="0" xfId="3" applyNumberFormat="1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0" applyFont="1" applyAlignment="1">
      <alignment vertical="center"/>
    </xf>
    <xf numFmtId="187" fontId="31" fillId="0" borderId="5" xfId="0" applyNumberFormat="1" applyFont="1" applyBorder="1" applyAlignment="1">
      <alignment horizontal="center" vertical="center"/>
    </xf>
    <xf numFmtId="193" fontId="19" fillId="0" borderId="0" xfId="2" applyNumberFormat="1" applyFont="1" applyAlignment="1">
      <alignment vertical="center"/>
    </xf>
    <xf numFmtId="187" fontId="19" fillId="0" borderId="0" xfId="2" applyNumberFormat="1" applyFont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center" vertical="center"/>
    </xf>
    <xf numFmtId="196" fontId="31" fillId="0" borderId="0" xfId="0" applyNumberFormat="1" applyFont="1" applyAlignment="1">
      <alignment horizontal="center" vertical="top"/>
    </xf>
    <xf numFmtId="193" fontId="20" fillId="0" borderId="0" xfId="2" applyNumberFormat="1" applyFont="1" applyAlignment="1">
      <alignment vertical="center"/>
    </xf>
    <xf numFmtId="187" fontId="31" fillId="0" borderId="0" xfId="0" applyNumberFormat="1" applyFont="1" applyAlignment="1">
      <alignment vertical="center"/>
    </xf>
    <xf numFmtId="187" fontId="30" fillId="0" borderId="0" xfId="0" applyNumberFormat="1" applyFont="1" applyAlignment="1">
      <alignment horizontal="center" vertical="center"/>
    </xf>
    <xf numFmtId="187" fontId="20" fillId="0" borderId="0" xfId="2" applyNumberFormat="1" applyFont="1" applyAlignment="1">
      <alignment vertical="center"/>
    </xf>
    <xf numFmtId="187" fontId="19" fillId="0" borderId="0" xfId="0" applyNumberFormat="1" applyFont="1" applyAlignment="1">
      <alignment horizontal="center" vertical="center"/>
    </xf>
    <xf numFmtId="0" fontId="21" fillId="0" borderId="0" xfId="2" applyFont="1" applyAlignment="1">
      <alignment vertical="center"/>
    </xf>
    <xf numFmtId="0" fontId="15" fillId="0" borderId="0" xfId="2" applyFont="1" applyAlignment="1">
      <alignment horizontal="right" vertical="center"/>
    </xf>
    <xf numFmtId="191" fontId="15" fillId="0" borderId="0" xfId="2" applyNumberFormat="1" applyFont="1" applyAlignment="1">
      <alignment horizontal="right" vertical="center"/>
    </xf>
    <xf numFmtId="192" fontId="15" fillId="0" borderId="0" xfId="2" applyNumberFormat="1" applyFont="1" applyAlignment="1">
      <alignment horizontal="right" vertical="center"/>
    </xf>
    <xf numFmtId="192" fontId="15" fillId="0" borderId="0" xfId="2" applyNumberFormat="1" applyFont="1" applyAlignment="1">
      <alignment vertical="center"/>
    </xf>
    <xf numFmtId="191" fontId="3" fillId="0" borderId="0" xfId="2" applyNumberFormat="1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7" fillId="0" borderId="0" xfId="3" applyFont="1" applyAlignment="1">
      <alignment vertical="center"/>
    </xf>
    <xf numFmtId="192" fontId="18" fillId="0" borderId="0" xfId="3" applyNumberFormat="1" applyFont="1" applyAlignment="1">
      <alignment horizontal="center" vertical="center"/>
    </xf>
    <xf numFmtId="49" fontId="18" fillId="0" borderId="0" xfId="3" applyNumberFormat="1" applyFont="1" applyAlignment="1">
      <alignment horizontal="center" vertical="center"/>
    </xf>
    <xf numFmtId="192" fontId="18" fillId="0" borderId="0" xfId="3" applyNumberFormat="1" applyFont="1" applyAlignment="1">
      <alignment vertical="center"/>
    </xf>
    <xf numFmtId="0" fontId="4" fillId="0" borderId="0" xfId="7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7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89" fontId="15" fillId="0" borderId="0" xfId="0" applyNumberFormat="1" applyFont="1" applyAlignment="1">
      <alignment vertical="center"/>
    </xf>
    <xf numFmtId="0" fontId="15" fillId="0" borderId="0" xfId="0" applyFont="1" applyAlignment="1">
      <alignment vertical="top"/>
    </xf>
    <xf numFmtId="189" fontId="27" fillId="0" borderId="1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2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189" fontId="27" fillId="0" borderId="2" xfId="1" applyNumberFormat="1" applyFont="1" applyFill="1" applyBorder="1" applyAlignment="1">
      <alignment vertical="center"/>
    </xf>
    <xf numFmtId="189" fontId="27" fillId="0" borderId="3" xfId="1" applyNumberFormat="1" applyFont="1" applyFill="1" applyBorder="1" applyAlignment="1">
      <alignment vertical="center"/>
    </xf>
    <xf numFmtId="37" fontId="15" fillId="0" borderId="0" xfId="0" applyNumberFormat="1" applyFont="1" applyAlignment="1">
      <alignment vertical="center"/>
    </xf>
    <xf numFmtId="37" fontId="15" fillId="0" borderId="0" xfId="0" applyNumberFormat="1" applyFont="1" applyAlignment="1">
      <alignment vertical="top"/>
    </xf>
    <xf numFmtId="195" fontId="27" fillId="0" borderId="0" xfId="9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vertical="top"/>
    </xf>
    <xf numFmtId="0" fontId="32" fillId="0" borderId="0" xfId="0" applyFont="1" applyAlignment="1">
      <alignment vertical="center"/>
    </xf>
    <xf numFmtId="189" fontId="32" fillId="0" borderId="0" xfId="0" applyNumberFormat="1" applyFont="1" applyAlignment="1">
      <alignment vertical="center"/>
    </xf>
    <xf numFmtId="189" fontId="29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16" fillId="0" borderId="0" xfId="0" quotePrefix="1" applyFont="1" applyAlignment="1">
      <alignment horizontal="left" vertical="center"/>
    </xf>
    <xf numFmtId="0" fontId="31" fillId="0" borderId="0" xfId="0" applyFont="1" applyAlignment="1">
      <alignment vertical="center"/>
    </xf>
    <xf numFmtId="197" fontId="27" fillId="0" borderId="0" xfId="1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91" fontId="4" fillId="0" borderId="0" xfId="2" applyNumberFormat="1" applyFont="1" applyAlignment="1">
      <alignment horizontal="center" vertical="center"/>
    </xf>
    <xf numFmtId="191" fontId="4" fillId="0" borderId="0" xfId="2" applyNumberFormat="1" applyFont="1" applyAlignment="1">
      <alignment horizontal="center" vertical="top"/>
    </xf>
    <xf numFmtId="191" fontId="15" fillId="0" borderId="1" xfId="2" applyNumberFormat="1" applyFont="1" applyBorder="1" applyAlignment="1">
      <alignment horizontal="right" vertical="center"/>
    </xf>
    <xf numFmtId="192" fontId="15" fillId="0" borderId="1" xfId="3" applyNumberFormat="1" applyFont="1" applyBorder="1" applyAlignment="1">
      <alignment horizontal="center" vertical="center"/>
    </xf>
    <xf numFmtId="192" fontId="15" fillId="0" borderId="2" xfId="3" applyNumberFormat="1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92" fontId="19" fillId="0" borderId="1" xfId="3" applyNumberFormat="1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192" fontId="18" fillId="0" borderId="0" xfId="3" applyNumberFormat="1" applyFont="1" applyAlignment="1">
      <alignment horizontal="center" vertical="center"/>
    </xf>
    <xf numFmtId="192" fontId="19" fillId="0" borderId="2" xfId="3" applyNumberFormat="1" applyFont="1" applyBorder="1" applyAlignment="1">
      <alignment horizontal="center" vertical="center"/>
    </xf>
    <xf numFmtId="191" fontId="19" fillId="0" borderId="1" xfId="2" applyNumberFormat="1" applyFont="1" applyBorder="1" applyAlignment="1">
      <alignment horizontal="right" vertical="center"/>
    </xf>
    <xf numFmtId="0" fontId="4" fillId="0" borderId="0" xfId="7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2">
    <cellStyle name="Comma 2" xfId="4" xr:uid="{C4C44D98-4654-437A-909C-1597790C2ED4}"/>
    <cellStyle name="Comma 2 2" xfId="1" xr:uid="{90CD457B-779C-4A06-83D9-D7D8543A7A33}"/>
    <cellStyle name="Comma 94" xfId="6" xr:uid="{211F402D-AD95-4DDD-AD0C-DE42B9F9F29D}"/>
    <cellStyle name="Normal 101" xfId="10" xr:uid="{444E434B-518D-4CE6-BE0C-19563EE8909A}"/>
    <cellStyle name="Normal 111" xfId="2" xr:uid="{08D22CB3-9B69-4C95-8B09-F7D04EDFD791}"/>
    <cellStyle name="Normal 2" xfId="5" xr:uid="{54427505-99F6-43D6-8E46-FE3BED1FBD6C}"/>
    <cellStyle name="Normal 3" xfId="7" xr:uid="{F012A88D-4EE1-400B-AD94-55A7854F1ACF}"/>
    <cellStyle name="Normal 30" xfId="8" xr:uid="{21731877-2F29-4FDA-8156-A3B91296D70A}"/>
    <cellStyle name="Normal_BS&amp;PL" xfId="11" xr:uid="{58253075-AF46-4266-9A66-55E902A07FFF}"/>
    <cellStyle name="Normal_T-59-Q1" xfId="3" xr:uid="{C6C8A798-9C65-44FB-8473-34D9C6DBFF0E}"/>
    <cellStyle name="จุลภาค" xfId="9" builtinId="3"/>
    <cellStyle name="ปกติ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#REF!"/>
      <sheetName val="20040910_mrpref"/>
      <sheetName val="熔接"/>
      <sheetName val="Canal_IS"/>
      <sheetName val="OPERATING EXPS."/>
      <sheetName val="5131广宣费用"/>
      <sheetName val="21200002"/>
      <sheetName val="2161"/>
      <sheetName val="Graph 1"/>
      <sheetName val="1604-08"/>
      <sheetName val="1603-08"/>
      <sheetName val="1701-08"/>
      <sheetName val="51100"/>
      <sheetName val="Suppliers"/>
      <sheetName val="Analyst sentiment"/>
      <sheetName val="Cement and aggregates"/>
      <sheetName val="Lumber"/>
      <sheetName val="HVAC"/>
      <sheetName val="Electrical"/>
      <sheetName val="Metal Prices"/>
      <sheetName val="Housing forecasts"/>
      <sheetName val="Distributor equity performance"/>
      <sheetName val="TB09.30.04"/>
      <sheetName val="FA_LISTING"/>
      <sheetName val="30"/>
      <sheetName val="HP"/>
      <sheetName val="CA-O7"/>
      <sheetName val="DFA"/>
      <sheetName val="Control"/>
      <sheetName val="Contract Terminations"/>
      <sheetName val="JDS"/>
      <sheetName val="DATA_LC_TR__K_Bank__1"/>
      <sheetName val="１．InfoCube (YKCH0010)案１"/>
      <sheetName val="１．InfoCube (YKCH0010) 案２"/>
      <sheetName val="ค่าซ่อมรถ DMC"/>
      <sheetName val="GS_STD"/>
      <sheetName val="OP_STD"/>
      <sheetName val="PL"/>
      <sheetName val="Dep-Building"/>
      <sheetName val="Dep-Construct"/>
      <sheetName val="Dep-Machinery"/>
      <sheetName val="Dep-Tools"/>
      <sheetName val="Dep-Vehicles"/>
      <sheetName val="Dep-Interior"/>
      <sheetName val="Dep-Telephone"/>
      <sheetName val="Dep-OfficeEq"/>
      <sheetName val="Dep-Computer"/>
      <sheetName val="Dep-IntSoftExp"/>
      <sheetName val="Dep-IntSoftNon"/>
      <sheetName val="P"/>
      <sheetName val="วัฒนพัฒน์"/>
      <sheetName val="TrialBalance Q3-2002"/>
      <sheetName val="Valuation"/>
      <sheetName val="Accure"/>
      <sheetName val="Master TB"/>
      <sheetName val="IS"/>
      <sheetName val="L400"/>
      <sheetName val="TB-BS 31 Dec 18"/>
      <sheetName val="F3.1"/>
      <sheetName val="SUM"/>
      <sheetName val="Fixed_asset_register"/>
      <sheetName val="TO_-_SP"/>
      <sheetName val="L310"/>
      <sheetName val="30Apr"/>
      <sheetName val="US"/>
      <sheetName val="BW Total Sales"/>
      <sheetName val="Lead"/>
      <sheetName val="Results Template"/>
      <sheetName val="800020"/>
      <sheetName val="A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G300"/>
      <sheetName val="asset"/>
      <sheetName val="INFO"/>
      <sheetName val="O300"/>
      <sheetName val="Selection"/>
      <sheetName val="Check Wine"/>
      <sheetName val="Pool bar(1)"/>
      <sheetName val="95059D"/>
      <sheetName val="รหัส"/>
      <sheetName val="SKA"/>
      <sheetName val="June"/>
      <sheetName val="Sept Final Adj Working"/>
      <sheetName val="Zone B"/>
      <sheetName val="After Aud Mar'19"/>
      <sheetName val="After Adj Mar'19"/>
      <sheetName val="After Adj Apr'19"/>
      <sheetName val="After Adj Apr'19 (2)"/>
      <sheetName val="After Adj May'19"/>
      <sheetName val="B Ph 2 i"/>
      <sheetName val="B Ph 3 i"/>
      <sheetName val="B Ph 3 ii"/>
      <sheetName val="Total Area 2-1 Ex No-1_P3"/>
      <sheetName val="Total Area 2-1 Ex No-2_P3"/>
      <sheetName val="Total Area 3-1_P3"/>
      <sheetName val="Detail 3"/>
      <sheetName val="Compensation"/>
      <sheetName val="Final Land"/>
      <sheetName val="Infra"/>
      <sheetName val="Construction"/>
      <sheetName val="Construction Updated"/>
      <sheetName val="Operational Cost B 1+2+3 Acc"/>
      <sheetName val="Super Home"/>
      <sheetName val="RD"/>
      <sheetName val="Compensation May"/>
      <sheetName val="Operational May"/>
      <sheetName val="Construction May"/>
      <sheetName val="COS &amp; Inventories Jun'18"/>
      <sheetName val="Land Jun"/>
      <sheetName val="Construction Jun"/>
      <sheetName val="Construction Jul"/>
      <sheetName val="Operational June"/>
      <sheetName val="Infra June"/>
      <sheetName val="Saleable Zone-B"/>
      <sheetName val="Mar"/>
      <sheetName val="April"/>
      <sheetName val="June (Combination)"/>
      <sheetName val="May"/>
      <sheetName val="Jul (Combination)"/>
      <sheetName val="Aug (Combination)"/>
      <sheetName val="Sep (Combination)"/>
      <sheetName val="Sep (Combination) (2)"/>
      <sheetName val="Sept Final Adj Final Working"/>
      <sheetName val="After Aud Sep"/>
      <sheetName val="Oct (Combination)"/>
      <sheetName val="GL Oct"/>
      <sheetName val="After Aud Oct"/>
      <sheetName val="Oct Inventories"/>
      <sheetName val="Oct Inv Accrual"/>
      <sheetName val="After Aud Nov"/>
      <sheetName val="Nov Inventories"/>
      <sheetName val="Sheet4"/>
      <sheetName val="After Aud Dec"/>
      <sheetName val="Sheet3"/>
      <sheetName val="After Aud Jan'19"/>
      <sheetName val="Sheet1 (2)"/>
      <sheetName val="Jun'19"/>
      <sheetName val="Jul'19"/>
      <sheetName val="Sept Final Adj Final Workin (2)"/>
      <sheetName val="Copy,+++CT Cal"/>
      <sheetName val="Copy,+++CT Cal (2)"/>
      <sheetName val="Check"/>
      <sheetName val="Construction-Form31"/>
      <sheetName val="2015-2016 LTO"/>
      <sheetName val="2015-2016 (2)"/>
      <sheetName val="2016-2017 LTO "/>
      <sheetName val="2016-2017 LTO(2)"/>
      <sheetName val="++CT(Copy)16-17"/>
      <sheetName val="16-17 (copy)"/>
      <sheetName val="16-17 (copy"/>
      <sheetName val="17-18"/>
      <sheetName val="17-18(LTO)"/>
      <sheetName val="17-18(LTO)1"/>
      <sheetName val="Offset Calculation(Current)"/>
      <sheetName val="Offset Calculation (LTO)2.7.18"/>
      <sheetName val="Form 31s (31.10.18)"/>
      <sheetName val="Form 31(17-18) (3.1.19)"/>
      <sheetName val="Offset Cal(LTO)31.10.18"/>
      <sheetName val="Offset Cal (31.10.18)for LTO"/>
      <sheetName val="Note for PwC"/>
      <sheetName val="PwC-Offset Cal(LTO)3.1.19"/>
      <sheetName val="Form 31(18-19)"/>
      <sheetName val="Payment(18-19)"/>
      <sheetName val="Payment(19-20)"/>
      <sheetName val="Summary(18-19)"/>
      <sheetName val="Summary(19-20)"/>
      <sheetName val="Form 31(19-20)"/>
      <sheetName val="Yearly Offset Cal(18-19-20)"/>
      <sheetName val="offset(each form31)FY15-18"/>
      <sheetName val="offset(each form31)FY19"/>
      <sheetName val="offset(each form31)Yearly(15-18"/>
      <sheetName val="offset(each form31)Yearly(15-19"/>
      <sheetName val="LTO-Mar19"/>
      <sheetName val="Draft-Jan19"/>
      <sheetName val="Offset Cal (3.1.19)(Revise)"/>
      <sheetName val="PwC not accept"/>
      <sheetName val="Saleable Area A"/>
      <sheetName val="12_31_014"/>
      <sheetName val="Trial_Balance4"/>
      <sheetName val="FIN_TB_SI4"/>
      <sheetName val="Accruals_&amp;_Prepayments_4"/>
      <sheetName val="BALANCE_SHEET_3"/>
      <sheetName val="ข้อมูลทำ_DropDown3"/>
      <sheetName val="Wkgs_BS_Lead3"/>
      <sheetName val="Total_01'053"/>
      <sheetName val="HH5-3_31"/>
      <sheetName val="15_กิจกรรม_1"/>
      <sheetName val="จม_ขออนุมัติ__ผอ_1"/>
      <sheetName val="สรุปงบจัด-รายผจก_1"/>
      <sheetName val="งบจัด_กค__เทียบ_งบจัด_สค_1"/>
      <sheetName val="สรุปงบกิจกรรม_สค_1"/>
      <sheetName val="เปรียบเทียบเป้า_KPI1"/>
      <sheetName val="stat_local1"/>
      <sheetName val="10-1_Media1"/>
      <sheetName val="non_taxable1"/>
      <sheetName val="Tp_19971"/>
      <sheetName val="Tp-คค_95-96domestic1"/>
      <sheetName val="Tp-คค_95-96inter1"/>
      <sheetName val="Tp-คค_95-96wt1"/>
      <sheetName val="Tp'96_(2)1"/>
      <sheetName val="EST97_XLS1"/>
      <sheetName val="pa_group"/>
      <sheetName val="Graph_data"/>
      <sheetName val="AP_Trade"/>
      <sheetName val="Query"/>
      <sheetName val="Fac"/>
      <sheetName val="Markers"/>
      <sheetName val="BYOR"/>
      <sheetName val="Intro"/>
      <sheetName val="DB"/>
      <sheetName val="OtherTrans"/>
      <sheetName val="Ref"/>
      <sheetName val="Conversions"/>
      <sheetName val="Polymer Cost"/>
      <sheetName val="CE_A"/>
      <sheetName val="JUNE1"/>
      <sheetName val="Drwing"/>
      <sheetName val="Elec"/>
      <sheetName val="Inst"/>
      <sheetName val="IT"/>
      <sheetName val="Mech"/>
      <sheetName val="CE"/>
      <sheetName val="Power"/>
      <sheetName val="Store"/>
      <sheetName val="BAL"/>
      <sheetName val="ค่าใช้จ่าย"/>
      <sheetName val="MOTO"/>
      <sheetName val="10838"/>
      <sheetName val="10839"/>
      <sheetName val="15008 "/>
      <sheetName val="15103 "/>
      <sheetName val="15109"/>
      <sheetName val="15201  "/>
      <sheetName val="16011"/>
      <sheetName val="16012"/>
      <sheetName val="19002"/>
      <sheetName val="22004"/>
      <sheetName val="24001"/>
      <sheetName val="24003"/>
      <sheetName val="24005"/>
      <sheetName val="25103"/>
      <sheetName val="25106"/>
      <sheetName val="25109 "/>
      <sheetName val="Actual-Monthly"/>
      <sheetName val="Actual-ＹＴＤ"/>
      <sheetName val="Budget-Monthly"/>
      <sheetName val="Budget-YTD"/>
      <sheetName val="com"/>
      <sheetName val="CCC"/>
      <sheetName val="DCSC"/>
      <sheetName val="GRPC"/>
      <sheetName val="GWA"/>
      <sheetName val="GWF"/>
      <sheetName val="NFI"/>
      <sheetName val="NII"/>
      <sheetName val="PPC"/>
      <sheetName val="REC"/>
      <sheetName val="SMC"/>
      <sheetName val="SSC"/>
      <sheetName val="WOF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6DC6-C7D0-41DC-8F7F-CC974F52CA8B}">
  <sheetPr>
    <tabColor theme="7" tint="0.39997558519241921"/>
  </sheetPr>
  <dimension ref="A1:T119"/>
  <sheetViews>
    <sheetView tabSelected="1" view="pageBreakPreview" zoomScaleNormal="100" zoomScaleSheetLayoutView="100" workbookViewId="0">
      <selection sqref="A1:L1"/>
    </sheetView>
  </sheetViews>
  <sheetFormatPr defaultColWidth="9.125" defaultRowHeight="23.25"/>
  <cols>
    <col min="1" max="2" width="1.125" style="15" customWidth="1"/>
    <col min="3" max="3" width="1.125" style="31" customWidth="1"/>
    <col min="4" max="4" width="32.625" style="31" customWidth="1"/>
    <col min="5" max="5" width="5.125" style="31" customWidth="1"/>
    <col min="6" max="6" width="10.625" style="31" customWidth="1"/>
    <col min="7" max="7" width="0.375" style="31" customWidth="1"/>
    <col min="8" max="8" width="10.625" style="31" customWidth="1"/>
    <col min="9" max="9" width="0.375" style="31" customWidth="1"/>
    <col min="10" max="10" width="10.625" style="31" customWidth="1"/>
    <col min="11" max="11" width="0.375" style="31" customWidth="1"/>
    <col min="12" max="12" width="10.625" style="31" customWidth="1"/>
    <col min="13" max="13" width="11.875" style="15" customWidth="1"/>
    <col min="14" max="14" width="0.875" style="15" customWidth="1"/>
    <col min="15" max="15" width="13.125" style="15" bestFit="1" customWidth="1"/>
    <col min="16" max="16" width="1.125" style="15" customWidth="1"/>
    <col min="17" max="17" width="12.875" style="15" customWidth="1"/>
    <col min="18" max="18" width="0.875" style="15" customWidth="1"/>
    <col min="19" max="19" width="9.5" style="15" bestFit="1" customWidth="1"/>
    <col min="20" max="16384" width="9.125" style="15"/>
  </cols>
  <sheetData>
    <row r="1" spans="1:17">
      <c r="A1" s="176" t="s">
        <v>105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7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7">
      <c r="A3" s="178" t="s">
        <v>175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7">
      <c r="A4" s="178" t="s">
        <v>176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7" ht="5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7" s="16" customFormat="1" ht="18" customHeight="1">
      <c r="F6" s="17"/>
      <c r="G6" s="17"/>
      <c r="H6" s="17"/>
      <c r="I6" s="17"/>
      <c r="J6" s="17"/>
      <c r="K6" s="17"/>
      <c r="L6" s="18" t="s">
        <v>1</v>
      </c>
    </row>
    <row r="7" spans="1:17" s="16" customFormat="1" ht="18" customHeight="1">
      <c r="F7" s="179" t="s">
        <v>2</v>
      </c>
      <c r="G7" s="179"/>
      <c r="H7" s="179"/>
      <c r="I7" s="20"/>
      <c r="J7" s="179" t="s">
        <v>3</v>
      </c>
      <c r="K7" s="179"/>
      <c r="L7" s="179"/>
    </row>
    <row r="8" spans="1:17" s="16" customFormat="1" ht="18" customHeight="1">
      <c r="E8" s="21" t="s">
        <v>4</v>
      </c>
      <c r="F8" s="19">
        <v>2567</v>
      </c>
      <c r="G8" s="20"/>
      <c r="H8" s="19">
        <v>2566</v>
      </c>
      <c r="I8" s="20"/>
      <c r="J8" s="19">
        <f>F8</f>
        <v>2567</v>
      </c>
      <c r="K8" s="20"/>
      <c r="L8" s="19">
        <f>H8</f>
        <v>2566</v>
      </c>
    </row>
    <row r="9" spans="1:17" s="16" customFormat="1" ht="18" customHeight="1">
      <c r="A9" s="175" t="s">
        <v>5</v>
      </c>
      <c r="B9" s="175"/>
      <c r="C9" s="175"/>
      <c r="D9" s="175"/>
      <c r="E9" s="21"/>
    </row>
    <row r="10" spans="1:17" s="16" customFormat="1" ht="18" customHeight="1">
      <c r="A10" s="22" t="s">
        <v>6</v>
      </c>
      <c r="B10" s="22"/>
      <c r="C10" s="22"/>
      <c r="D10" s="22"/>
      <c r="E10" s="21"/>
      <c r="O10" s="23"/>
    </row>
    <row r="11" spans="1:17" s="16" customFormat="1" ht="18" customHeight="1">
      <c r="B11" s="16" t="s">
        <v>7</v>
      </c>
      <c r="E11" s="20">
        <v>7</v>
      </c>
      <c r="F11" s="7">
        <v>340526738</v>
      </c>
      <c r="G11" s="6"/>
      <c r="H11" s="7">
        <v>174535726</v>
      </c>
      <c r="I11" s="6"/>
      <c r="J11" s="7">
        <v>300510789</v>
      </c>
      <c r="K11" s="6"/>
      <c r="L11" s="7">
        <v>161885826</v>
      </c>
      <c r="M11" s="24"/>
      <c r="O11" s="3"/>
      <c r="Q11" s="24"/>
    </row>
    <row r="12" spans="1:17" s="16" customFormat="1" ht="18" customHeight="1">
      <c r="B12" s="16" t="s">
        <v>8</v>
      </c>
      <c r="E12" s="20"/>
      <c r="F12" s="7">
        <v>1750534</v>
      </c>
      <c r="G12" s="6"/>
      <c r="H12" s="7">
        <v>1459161</v>
      </c>
      <c r="I12" s="6"/>
      <c r="J12" s="7">
        <v>870784</v>
      </c>
      <c r="K12" s="6"/>
      <c r="L12" s="7">
        <v>645724</v>
      </c>
      <c r="M12" s="24"/>
      <c r="O12" s="3"/>
      <c r="Q12" s="24"/>
    </row>
    <row r="13" spans="1:17" s="16" customFormat="1" ht="18" customHeight="1">
      <c r="B13" s="16" t="s">
        <v>139</v>
      </c>
      <c r="E13" s="20">
        <v>8</v>
      </c>
      <c r="F13" s="7">
        <v>399022067</v>
      </c>
      <c r="G13" s="6"/>
      <c r="H13" s="7">
        <v>725848736</v>
      </c>
      <c r="I13" s="6"/>
      <c r="J13" s="7">
        <v>391715786</v>
      </c>
      <c r="K13" s="6"/>
      <c r="L13" s="7">
        <v>703036580</v>
      </c>
      <c r="M13" s="24"/>
      <c r="O13" s="3"/>
      <c r="Q13" s="24"/>
    </row>
    <row r="14" spans="1:17" s="16" customFormat="1" ht="18" customHeight="1">
      <c r="B14" s="16" t="s">
        <v>150</v>
      </c>
      <c r="E14" s="20"/>
      <c r="F14" s="6"/>
      <c r="G14" s="6"/>
      <c r="H14" s="7"/>
      <c r="I14" s="6"/>
      <c r="J14" s="6"/>
      <c r="K14" s="6"/>
      <c r="L14" s="7"/>
      <c r="M14" s="24"/>
      <c r="O14" s="3"/>
      <c r="Q14" s="24"/>
    </row>
    <row r="15" spans="1:17" s="16" customFormat="1" ht="18" customHeight="1">
      <c r="C15" s="16" t="s">
        <v>149</v>
      </c>
      <c r="E15" s="25">
        <v>9</v>
      </c>
      <c r="F15" s="7">
        <v>352191589</v>
      </c>
      <c r="G15" s="6"/>
      <c r="H15" s="7">
        <v>396043967</v>
      </c>
      <c r="I15" s="6"/>
      <c r="J15" s="7">
        <v>346311526</v>
      </c>
      <c r="K15" s="6"/>
      <c r="L15" s="7">
        <v>382784003</v>
      </c>
      <c r="M15" s="24"/>
      <c r="O15" s="3"/>
      <c r="Q15" s="24"/>
    </row>
    <row r="16" spans="1:17" s="16" customFormat="1" ht="18" customHeight="1">
      <c r="B16" s="16" t="s">
        <v>9</v>
      </c>
      <c r="E16" s="20">
        <v>10</v>
      </c>
      <c r="F16" s="7">
        <v>4324484</v>
      </c>
      <c r="G16" s="6"/>
      <c r="H16" s="7">
        <v>11046179</v>
      </c>
      <c r="I16" s="6"/>
      <c r="J16" s="7">
        <v>3628252</v>
      </c>
      <c r="K16" s="6"/>
      <c r="L16" s="7">
        <v>10700573</v>
      </c>
      <c r="M16" s="24"/>
      <c r="O16" s="3"/>
      <c r="Q16" s="24"/>
    </row>
    <row r="17" spans="1:19" s="16" customFormat="1" ht="18" customHeight="1">
      <c r="B17" s="16" t="s">
        <v>10</v>
      </c>
      <c r="E17" s="20"/>
      <c r="F17" s="7">
        <v>23333569</v>
      </c>
      <c r="G17" s="6"/>
      <c r="H17" s="7">
        <v>23554618</v>
      </c>
      <c r="I17" s="6"/>
      <c r="J17" s="7">
        <v>23333569</v>
      </c>
      <c r="K17" s="6"/>
      <c r="L17" s="7">
        <v>23545230</v>
      </c>
      <c r="M17" s="24"/>
      <c r="O17" s="3"/>
      <c r="Q17" s="24"/>
    </row>
    <row r="18" spans="1:19" s="16" customFormat="1" ht="18" customHeight="1">
      <c r="B18" s="16" t="s">
        <v>11</v>
      </c>
      <c r="E18" s="20"/>
      <c r="F18" s="7">
        <v>22486932</v>
      </c>
      <c r="G18" s="6"/>
      <c r="H18" s="7">
        <v>22232129</v>
      </c>
      <c r="I18" s="6"/>
      <c r="J18" s="7">
        <v>22110405</v>
      </c>
      <c r="K18" s="6"/>
      <c r="L18" s="7">
        <v>21353109</v>
      </c>
      <c r="M18" s="24"/>
      <c r="O18" s="3"/>
      <c r="Q18" s="24"/>
    </row>
    <row r="19" spans="1:19" s="16" customFormat="1" ht="18" customHeight="1">
      <c r="A19" s="22"/>
      <c r="B19" s="22"/>
      <c r="C19" s="22" t="s">
        <v>12</v>
      </c>
      <c r="D19" s="22"/>
      <c r="E19" s="20"/>
      <c r="F19" s="26">
        <v>1143635913</v>
      </c>
      <c r="G19" s="6"/>
      <c r="H19" s="26">
        <v>1354720516</v>
      </c>
      <c r="I19" s="6"/>
      <c r="J19" s="26">
        <v>1088481111</v>
      </c>
      <c r="K19" s="6"/>
      <c r="L19" s="26">
        <v>1303951045</v>
      </c>
      <c r="M19" s="24">
        <f t="shared" ref="M19:S19" si="0">SUM(F11:F18)-F19</f>
        <v>0</v>
      </c>
      <c r="N19" s="24">
        <f t="shared" si="0"/>
        <v>0</v>
      </c>
      <c r="O19" s="24">
        <f t="shared" si="0"/>
        <v>0</v>
      </c>
      <c r="P19" s="24">
        <f t="shared" si="0"/>
        <v>0</v>
      </c>
      <c r="Q19" s="24">
        <f t="shared" si="0"/>
        <v>0</v>
      </c>
      <c r="R19" s="24">
        <f t="shared" si="0"/>
        <v>0</v>
      </c>
      <c r="S19" s="24">
        <f t="shared" si="0"/>
        <v>0</v>
      </c>
    </row>
    <row r="20" spans="1:19" s="16" customFormat="1" ht="18" customHeight="1">
      <c r="A20" s="22" t="s">
        <v>13</v>
      </c>
      <c r="B20" s="22"/>
      <c r="C20" s="22"/>
      <c r="D20" s="22"/>
      <c r="E20" s="20"/>
      <c r="F20" s="6"/>
      <c r="G20" s="6"/>
      <c r="H20" s="7"/>
      <c r="I20" s="6"/>
      <c r="J20" s="6"/>
      <c r="K20" s="6"/>
      <c r="L20" s="7"/>
    </row>
    <row r="21" spans="1:19" s="16" customFormat="1" ht="18" customHeight="1">
      <c r="B21" s="16" t="s">
        <v>14</v>
      </c>
      <c r="E21" s="20">
        <v>11</v>
      </c>
      <c r="F21" s="7">
        <v>34435000</v>
      </c>
      <c r="G21" s="6"/>
      <c r="H21" s="7">
        <v>34435000</v>
      </c>
      <c r="I21" s="6"/>
      <c r="J21" s="7">
        <v>25620000</v>
      </c>
      <c r="K21" s="6"/>
      <c r="L21" s="7">
        <v>25620000</v>
      </c>
      <c r="M21" s="3"/>
      <c r="O21" s="3"/>
      <c r="P21" s="3"/>
      <c r="Q21" s="3"/>
    </row>
    <row r="22" spans="1:19" s="16" customFormat="1" ht="18" customHeight="1">
      <c r="B22" s="16" t="s">
        <v>177</v>
      </c>
      <c r="E22" s="20">
        <v>12</v>
      </c>
      <c r="F22" s="7">
        <v>44400000</v>
      </c>
      <c r="G22" s="6"/>
      <c r="H22" s="7">
        <v>0</v>
      </c>
      <c r="I22" s="6"/>
      <c r="J22" s="7">
        <v>44400000</v>
      </c>
      <c r="K22" s="6"/>
      <c r="L22" s="7">
        <v>0</v>
      </c>
      <c r="M22" s="3"/>
      <c r="O22" s="3"/>
      <c r="P22" s="3"/>
      <c r="Q22" s="3"/>
    </row>
    <row r="23" spans="1:19" s="16" customFormat="1" ht="18" customHeight="1">
      <c r="B23" s="16" t="s">
        <v>150</v>
      </c>
      <c r="E23" s="20"/>
      <c r="F23" s="7"/>
      <c r="G23" s="6"/>
      <c r="H23" s="7"/>
      <c r="I23" s="6"/>
      <c r="J23" s="6"/>
      <c r="K23" s="6"/>
      <c r="L23" s="7"/>
      <c r="M23" s="3"/>
      <c r="O23" s="3"/>
      <c r="P23" s="3"/>
      <c r="Q23" s="3"/>
    </row>
    <row r="24" spans="1:19" s="16" customFormat="1" ht="18" customHeight="1">
      <c r="C24" s="27" t="s">
        <v>151</v>
      </c>
      <c r="D24" s="27"/>
      <c r="E24" s="25">
        <v>9</v>
      </c>
      <c r="F24" s="7">
        <v>42413113</v>
      </c>
      <c r="G24" s="6"/>
      <c r="H24" s="7">
        <v>31231272</v>
      </c>
      <c r="I24" s="6"/>
      <c r="J24" s="7">
        <v>42413113</v>
      </c>
      <c r="K24" s="6"/>
      <c r="L24" s="7">
        <v>31231271</v>
      </c>
      <c r="M24" s="24"/>
      <c r="O24" s="3"/>
      <c r="Q24" s="24"/>
    </row>
    <row r="25" spans="1:19" s="16" customFormat="1" ht="18" customHeight="1">
      <c r="B25" s="16" t="s">
        <v>15</v>
      </c>
      <c r="E25" s="20">
        <v>13</v>
      </c>
      <c r="F25" s="7">
        <v>0</v>
      </c>
      <c r="G25" s="7"/>
      <c r="H25" s="7">
        <v>0</v>
      </c>
      <c r="I25" s="6"/>
      <c r="J25" s="7">
        <v>35700000</v>
      </c>
      <c r="K25" s="6"/>
      <c r="L25" s="7">
        <v>35700000</v>
      </c>
      <c r="M25" s="3"/>
      <c r="O25" s="3"/>
      <c r="P25" s="3"/>
      <c r="Q25" s="3"/>
    </row>
    <row r="26" spans="1:19" s="16" customFormat="1" ht="18" customHeight="1">
      <c r="B26" s="16" t="s">
        <v>164</v>
      </c>
      <c r="E26" s="20">
        <v>14</v>
      </c>
      <c r="F26" s="7">
        <v>472706218</v>
      </c>
      <c r="G26" s="7"/>
      <c r="H26" s="7">
        <v>606487606</v>
      </c>
      <c r="I26" s="6"/>
      <c r="J26" s="7">
        <v>472706218</v>
      </c>
      <c r="K26" s="6"/>
      <c r="L26" s="7">
        <v>606487606</v>
      </c>
      <c r="M26" s="3"/>
      <c r="O26" s="3"/>
      <c r="P26" s="3"/>
      <c r="Q26" s="3"/>
    </row>
    <row r="27" spans="1:19" s="16" customFormat="1" ht="18" customHeight="1">
      <c r="B27" s="16" t="s">
        <v>16</v>
      </c>
      <c r="E27" s="20">
        <v>15</v>
      </c>
      <c r="F27" s="7">
        <v>4216192</v>
      </c>
      <c r="G27" s="6"/>
      <c r="H27" s="7">
        <v>3598594</v>
      </c>
      <c r="I27" s="6"/>
      <c r="J27" s="7">
        <v>3886539</v>
      </c>
      <c r="K27" s="6"/>
      <c r="L27" s="7">
        <v>3262206</v>
      </c>
      <c r="M27" s="3"/>
      <c r="O27" s="3"/>
      <c r="P27" s="3"/>
      <c r="Q27" s="3"/>
    </row>
    <row r="28" spans="1:19" s="16" customFormat="1" ht="18" customHeight="1">
      <c r="B28" s="16" t="s">
        <v>112</v>
      </c>
      <c r="E28" s="20">
        <v>16</v>
      </c>
      <c r="F28" s="7">
        <v>10327536</v>
      </c>
      <c r="G28" s="6"/>
      <c r="H28" s="7">
        <v>16891566</v>
      </c>
      <c r="I28" s="6" t="s">
        <v>158</v>
      </c>
      <c r="J28" s="7">
        <v>9279142</v>
      </c>
      <c r="K28" s="6"/>
      <c r="L28" s="7">
        <v>15181028</v>
      </c>
      <c r="M28" s="3"/>
      <c r="O28" s="3"/>
      <c r="P28" s="3"/>
      <c r="Q28" s="3"/>
    </row>
    <row r="29" spans="1:19" s="16" customFormat="1" ht="18" customHeight="1">
      <c r="B29" s="16" t="s">
        <v>17</v>
      </c>
      <c r="E29" s="20">
        <v>17</v>
      </c>
      <c r="F29" s="7">
        <v>14401062</v>
      </c>
      <c r="G29" s="6"/>
      <c r="H29" s="7">
        <v>14401062</v>
      </c>
      <c r="I29" s="6"/>
      <c r="J29" s="7">
        <v>0</v>
      </c>
      <c r="K29" s="7"/>
      <c r="L29" s="7">
        <v>0</v>
      </c>
      <c r="M29" s="3"/>
      <c r="O29" s="3"/>
      <c r="P29" s="3"/>
      <c r="Q29" s="3"/>
    </row>
    <row r="30" spans="1:19" s="16" customFormat="1" ht="18" customHeight="1">
      <c r="B30" s="16" t="s">
        <v>18</v>
      </c>
      <c r="E30" s="20">
        <v>18</v>
      </c>
      <c r="F30" s="7">
        <v>2242430</v>
      </c>
      <c r="G30" s="6"/>
      <c r="H30" s="7">
        <v>4346615</v>
      </c>
      <c r="I30" s="6"/>
      <c r="J30" s="7">
        <v>135634</v>
      </c>
      <c r="K30" s="6"/>
      <c r="L30" s="7">
        <v>156851</v>
      </c>
      <c r="M30" s="3"/>
      <c r="O30" s="3"/>
      <c r="P30" s="3"/>
      <c r="Q30" s="3"/>
    </row>
    <row r="31" spans="1:19" s="16" customFormat="1" ht="18" customHeight="1">
      <c r="B31" s="16" t="s">
        <v>19</v>
      </c>
      <c r="E31" s="20">
        <v>26</v>
      </c>
      <c r="F31" s="7">
        <v>9780347</v>
      </c>
      <c r="G31" s="6"/>
      <c r="H31" s="7">
        <v>4691425</v>
      </c>
      <c r="I31" s="6"/>
      <c r="J31" s="7">
        <v>9638586</v>
      </c>
      <c r="K31" s="6"/>
      <c r="L31" s="7">
        <v>4988603</v>
      </c>
      <c r="O31" s="3"/>
      <c r="P31" s="3"/>
      <c r="Q31" s="3"/>
    </row>
    <row r="32" spans="1:19" s="16" customFormat="1" ht="18" customHeight="1">
      <c r="B32" s="16" t="s">
        <v>155</v>
      </c>
      <c r="E32" s="20"/>
      <c r="F32" s="7">
        <v>4696639</v>
      </c>
      <c r="G32" s="6"/>
      <c r="H32" s="7">
        <v>19497708</v>
      </c>
      <c r="I32" s="6"/>
      <c r="J32" s="7">
        <v>0</v>
      </c>
      <c r="K32" s="6"/>
      <c r="L32" s="7">
        <v>15836184</v>
      </c>
      <c r="O32" s="3"/>
      <c r="P32" s="3"/>
      <c r="Q32" s="3"/>
    </row>
    <row r="33" spans="1:19" s="16" customFormat="1" ht="18" customHeight="1">
      <c r="B33" s="16" t="s">
        <v>20</v>
      </c>
      <c r="E33" s="20">
        <v>19</v>
      </c>
      <c r="F33" s="7">
        <v>17513120</v>
      </c>
      <c r="G33" s="6"/>
      <c r="H33" s="7">
        <v>25878442</v>
      </c>
      <c r="I33" s="6"/>
      <c r="J33" s="7">
        <v>17508131</v>
      </c>
      <c r="K33" s="6"/>
      <c r="L33" s="7">
        <v>25873453</v>
      </c>
      <c r="O33" s="3"/>
      <c r="P33" s="3"/>
      <c r="Q33" s="3"/>
    </row>
    <row r="34" spans="1:19" s="16" customFormat="1" ht="18" customHeight="1">
      <c r="A34" s="22"/>
      <c r="B34" s="22"/>
      <c r="C34" s="22" t="s">
        <v>21</v>
      </c>
      <c r="D34" s="22"/>
      <c r="E34" s="21"/>
      <c r="F34" s="26">
        <v>657131657</v>
      </c>
      <c r="G34" s="6"/>
      <c r="H34" s="26">
        <v>761459290</v>
      </c>
      <c r="I34" s="6"/>
      <c r="J34" s="26">
        <v>661287363</v>
      </c>
      <c r="K34" s="6"/>
      <c r="L34" s="26">
        <v>764337202</v>
      </c>
      <c r="M34" s="24">
        <f t="shared" ref="M34:S34" si="1">SUM(F21:F33)-F34</f>
        <v>0</v>
      </c>
      <c r="N34" s="24">
        <f t="shared" si="1"/>
        <v>0</v>
      </c>
      <c r="O34" s="24">
        <f t="shared" si="1"/>
        <v>0</v>
      </c>
      <c r="P34" s="24">
        <f t="shared" si="1"/>
        <v>0</v>
      </c>
      <c r="Q34" s="24">
        <f>SUM(J21:J33)-J34</f>
        <v>0</v>
      </c>
      <c r="R34" s="24">
        <f t="shared" si="1"/>
        <v>0</v>
      </c>
      <c r="S34" s="24">
        <f t="shared" si="1"/>
        <v>0</v>
      </c>
    </row>
    <row r="35" spans="1:19" s="16" customFormat="1" ht="18" customHeight="1" thickBot="1">
      <c r="A35" s="22" t="s">
        <v>22</v>
      </c>
      <c r="B35" s="22"/>
      <c r="C35" s="22"/>
      <c r="D35" s="22"/>
      <c r="F35" s="28">
        <v>1800767570</v>
      </c>
      <c r="G35" s="6"/>
      <c r="H35" s="28">
        <v>2116179806</v>
      </c>
      <c r="I35" s="6"/>
      <c r="J35" s="28">
        <v>1749768474</v>
      </c>
      <c r="K35" s="6"/>
      <c r="L35" s="28">
        <v>2068288247</v>
      </c>
      <c r="M35" s="24">
        <f t="shared" ref="M35:S35" si="2">F34+F19-F35</f>
        <v>0</v>
      </c>
      <c r="N35" s="24">
        <f t="shared" si="2"/>
        <v>0</v>
      </c>
      <c r="O35" s="24">
        <f t="shared" si="2"/>
        <v>0</v>
      </c>
      <c r="P35" s="24">
        <f t="shared" si="2"/>
        <v>0</v>
      </c>
      <c r="Q35" s="24">
        <f t="shared" si="2"/>
        <v>0</v>
      </c>
      <c r="R35" s="24">
        <f t="shared" si="2"/>
        <v>0</v>
      </c>
      <c r="S35" s="24">
        <f t="shared" si="2"/>
        <v>0</v>
      </c>
    </row>
    <row r="36" spans="1:19" s="16" customFormat="1" ht="8.25" customHeight="1" thickTop="1">
      <c r="F36" s="1"/>
      <c r="G36" s="1"/>
      <c r="H36" s="1"/>
      <c r="I36" s="1"/>
      <c r="J36" s="1"/>
      <c r="K36" s="1"/>
      <c r="L36" s="1"/>
      <c r="M36" s="24"/>
      <c r="N36" s="24">
        <f>L19+L34-L35</f>
        <v>0</v>
      </c>
    </row>
    <row r="37" spans="1:19" s="16" customFormat="1" ht="18.75" customHeight="1">
      <c r="A37" s="174" t="s">
        <v>136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24"/>
    </row>
    <row r="38" spans="1:19" s="16" customFormat="1" ht="6.75" customHeight="1">
      <c r="F38" s="1"/>
      <c r="G38" s="1"/>
      <c r="H38" s="1"/>
      <c r="I38" s="1"/>
      <c r="J38" s="1"/>
      <c r="K38" s="1"/>
      <c r="L38" s="1"/>
      <c r="M38" s="24"/>
    </row>
    <row r="39" spans="1:19" s="16" customFormat="1" ht="15" customHeight="1">
      <c r="F39" s="1"/>
      <c r="G39" s="1"/>
      <c r="H39" s="1"/>
      <c r="I39" s="1"/>
      <c r="J39" s="1"/>
      <c r="K39" s="1"/>
      <c r="L39" s="1"/>
      <c r="M39" s="24"/>
    </row>
    <row r="40" spans="1:19" s="16" customFormat="1" ht="18" customHeight="1">
      <c r="A40" s="174" t="s">
        <v>137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24"/>
    </row>
    <row r="41" spans="1:19" s="16" customFormat="1" ht="18.75" customHeight="1">
      <c r="A41" s="174" t="s">
        <v>224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</row>
    <row r="42" spans="1:19" s="16" customFormat="1" ht="14.1" customHeight="1">
      <c r="A42" s="174" t="s">
        <v>138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24"/>
    </row>
    <row r="43" spans="1:19" s="16" customFormat="1">
      <c r="A43" s="176" t="s">
        <v>106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24"/>
    </row>
    <row r="44" spans="1:19" s="16" customFormat="1">
      <c r="A44" s="178" t="s">
        <v>0</v>
      </c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24"/>
    </row>
    <row r="45" spans="1:19" s="16" customFormat="1">
      <c r="A45" s="178" t="s">
        <v>178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24"/>
    </row>
    <row r="46" spans="1:19" s="16" customFormat="1">
      <c r="A46" s="178" t="str">
        <f>A4</f>
        <v>ณ วันที่ 31 ธันวาคม 2567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24"/>
    </row>
    <row r="47" spans="1:19" s="16" customFormat="1" ht="9.9499999999999993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24"/>
    </row>
    <row r="48" spans="1:19" s="16" customFormat="1" ht="18.75" customHeight="1">
      <c r="F48" s="17"/>
      <c r="G48" s="17"/>
      <c r="H48" s="17"/>
      <c r="I48" s="17"/>
      <c r="J48" s="17"/>
      <c r="K48" s="17"/>
      <c r="L48" s="18" t="s">
        <v>1</v>
      </c>
      <c r="M48" s="24"/>
    </row>
    <row r="49" spans="1:19" s="16" customFormat="1" ht="18.75" customHeight="1">
      <c r="F49" s="179" t="s">
        <v>2</v>
      </c>
      <c r="G49" s="179"/>
      <c r="H49" s="179"/>
      <c r="I49" s="20"/>
      <c r="J49" s="179" t="s">
        <v>3</v>
      </c>
      <c r="K49" s="179"/>
      <c r="L49" s="179"/>
      <c r="M49" s="24"/>
    </row>
    <row r="50" spans="1:19" s="16" customFormat="1" ht="18.75" customHeight="1">
      <c r="E50" s="21" t="s">
        <v>4</v>
      </c>
      <c r="F50" s="19">
        <f>F8</f>
        <v>2567</v>
      </c>
      <c r="G50" s="20"/>
      <c r="H50" s="29">
        <f>H8</f>
        <v>2566</v>
      </c>
      <c r="I50" s="20"/>
      <c r="J50" s="19">
        <f>F50</f>
        <v>2567</v>
      </c>
      <c r="K50" s="20"/>
      <c r="L50" s="19">
        <f>H50</f>
        <v>2566</v>
      </c>
      <c r="M50" s="24"/>
    </row>
    <row r="51" spans="1:19" s="16" customFormat="1" ht="18.75" customHeight="1">
      <c r="A51" s="175" t="s">
        <v>23</v>
      </c>
      <c r="B51" s="175"/>
      <c r="C51" s="175"/>
      <c r="D51" s="175"/>
      <c r="E51" s="21"/>
      <c r="H51" s="27"/>
      <c r="M51" s="24"/>
    </row>
    <row r="52" spans="1:19" s="16" customFormat="1" ht="18.75" customHeight="1">
      <c r="A52" s="22" t="s">
        <v>24</v>
      </c>
      <c r="B52" s="22"/>
      <c r="C52" s="22"/>
      <c r="D52" s="22"/>
      <c r="E52" s="21"/>
      <c r="H52" s="27"/>
      <c r="M52" s="24"/>
      <c r="O52" s="23"/>
    </row>
    <row r="53" spans="1:19" s="16" customFormat="1" ht="18.75" customHeight="1">
      <c r="B53" s="16" t="s">
        <v>25</v>
      </c>
      <c r="E53" s="20">
        <v>20</v>
      </c>
      <c r="F53" s="7">
        <v>0</v>
      </c>
      <c r="G53" s="6"/>
      <c r="H53" s="7">
        <v>16323368</v>
      </c>
      <c r="I53" s="6"/>
      <c r="J53" s="7">
        <v>0</v>
      </c>
      <c r="K53" s="6"/>
      <c r="L53" s="7">
        <v>16323368</v>
      </c>
      <c r="M53" s="24"/>
      <c r="O53" s="3"/>
      <c r="Q53" s="3"/>
    </row>
    <row r="54" spans="1:19" s="16" customFormat="1" ht="18.75" customHeight="1">
      <c r="B54" s="16" t="s">
        <v>140</v>
      </c>
      <c r="E54" s="20">
        <v>21</v>
      </c>
      <c r="F54" s="7">
        <v>385598528</v>
      </c>
      <c r="G54" s="6"/>
      <c r="H54" s="7">
        <v>390700975</v>
      </c>
      <c r="I54" s="6"/>
      <c r="J54" s="7">
        <v>377418727</v>
      </c>
      <c r="K54" s="6"/>
      <c r="L54" s="7">
        <v>377383104</v>
      </c>
      <c r="M54" s="24"/>
      <c r="O54" s="3"/>
      <c r="Q54" s="3"/>
    </row>
    <row r="55" spans="1:19" s="16" customFormat="1" ht="18.75" customHeight="1">
      <c r="B55" s="16" t="s">
        <v>26</v>
      </c>
      <c r="E55" s="20"/>
      <c r="F55" s="7">
        <v>73400692</v>
      </c>
      <c r="G55" s="6"/>
      <c r="H55" s="7">
        <v>130649759</v>
      </c>
      <c r="I55" s="6"/>
      <c r="J55" s="7">
        <v>73251498</v>
      </c>
      <c r="K55" s="6"/>
      <c r="L55" s="7">
        <v>128996510</v>
      </c>
      <c r="M55" s="24"/>
      <c r="O55" s="3"/>
      <c r="Q55" s="3"/>
      <c r="S55" s="24"/>
    </row>
    <row r="56" spans="1:19" s="16" customFormat="1" ht="18.75" customHeight="1">
      <c r="B56" s="16" t="s">
        <v>152</v>
      </c>
      <c r="E56" s="20"/>
      <c r="F56" s="6"/>
      <c r="G56" s="6"/>
      <c r="H56" s="7"/>
      <c r="I56" s="6"/>
      <c r="J56" s="6"/>
      <c r="K56" s="6"/>
      <c r="L56" s="7"/>
      <c r="M56" s="24"/>
      <c r="O56" s="3"/>
      <c r="Q56" s="3"/>
    </row>
    <row r="57" spans="1:19" s="16" customFormat="1" ht="18.75" customHeight="1">
      <c r="C57" s="27" t="s">
        <v>149</v>
      </c>
      <c r="D57" s="30"/>
      <c r="E57" s="25">
        <v>9</v>
      </c>
      <c r="F57" s="7">
        <v>236740711</v>
      </c>
      <c r="G57" s="6"/>
      <c r="H57" s="7">
        <v>298371402</v>
      </c>
      <c r="I57" s="6"/>
      <c r="J57" s="7">
        <v>235056738</v>
      </c>
      <c r="K57" s="6"/>
      <c r="L57" s="7">
        <v>298371402</v>
      </c>
      <c r="M57" s="24"/>
      <c r="O57" s="3"/>
      <c r="Q57" s="3"/>
    </row>
    <row r="58" spans="1:19" s="16" customFormat="1" ht="18.75" customHeight="1">
      <c r="B58" s="16" t="s">
        <v>126</v>
      </c>
      <c r="E58" s="20"/>
      <c r="F58" s="6"/>
      <c r="G58" s="6"/>
      <c r="H58" s="7"/>
      <c r="I58" s="6"/>
      <c r="J58" s="6"/>
      <c r="K58" s="6"/>
      <c r="L58" s="7"/>
      <c r="M58" s="24"/>
      <c r="O58" s="3"/>
      <c r="Q58" s="3"/>
    </row>
    <row r="59" spans="1:19" s="16" customFormat="1" ht="18.75" customHeight="1">
      <c r="C59" s="16" t="s">
        <v>113</v>
      </c>
      <c r="E59" s="20">
        <v>16</v>
      </c>
      <c r="F59" s="7">
        <v>6024466</v>
      </c>
      <c r="G59" s="6"/>
      <c r="H59" s="7">
        <v>4770906</v>
      </c>
      <c r="I59" s="6"/>
      <c r="J59" s="7">
        <v>5347637</v>
      </c>
      <c r="K59" s="6"/>
      <c r="L59" s="7">
        <v>4130344</v>
      </c>
      <c r="M59" s="24"/>
      <c r="O59" s="3"/>
      <c r="Q59" s="3"/>
    </row>
    <row r="60" spans="1:19" s="16" customFormat="1" ht="18.75" customHeight="1">
      <c r="B60" s="16" t="s">
        <v>147</v>
      </c>
      <c r="E60" s="20"/>
      <c r="F60" s="6"/>
      <c r="G60" s="6"/>
      <c r="H60" s="7"/>
      <c r="I60" s="6"/>
      <c r="J60" s="6"/>
      <c r="K60" s="6"/>
      <c r="L60" s="7"/>
      <c r="M60" s="24"/>
      <c r="O60" s="3"/>
      <c r="Q60" s="3"/>
    </row>
    <row r="61" spans="1:19" s="16" customFormat="1" ht="18.75" customHeight="1">
      <c r="C61" s="16" t="s">
        <v>148</v>
      </c>
      <c r="E61" s="20">
        <v>22</v>
      </c>
      <c r="F61" s="7">
        <v>31112000</v>
      </c>
      <c r="G61" s="6"/>
      <c r="H61" s="7">
        <v>11112000</v>
      </c>
      <c r="I61" s="6"/>
      <c r="J61" s="7">
        <v>31112000</v>
      </c>
      <c r="K61" s="6"/>
      <c r="L61" s="7">
        <v>11112000</v>
      </c>
      <c r="M61" s="24"/>
      <c r="O61" s="3"/>
      <c r="Q61" s="3"/>
    </row>
    <row r="62" spans="1:19" s="16" customFormat="1" ht="18.75" customHeight="1">
      <c r="B62" s="16" t="s">
        <v>179</v>
      </c>
      <c r="E62" s="20"/>
      <c r="F62" s="7">
        <v>8566736</v>
      </c>
      <c r="G62" s="6"/>
      <c r="H62" s="7">
        <v>2132427</v>
      </c>
      <c r="I62" s="6"/>
      <c r="J62" s="7">
        <v>8566736</v>
      </c>
      <c r="K62" s="6"/>
      <c r="L62" s="7">
        <v>2132427</v>
      </c>
      <c r="M62" s="24"/>
      <c r="O62" s="3"/>
      <c r="Q62" s="3"/>
    </row>
    <row r="63" spans="1:19" s="16" customFormat="1" ht="18.75" customHeight="1">
      <c r="B63" s="16" t="s">
        <v>27</v>
      </c>
      <c r="E63" s="20"/>
      <c r="F63" s="7">
        <v>45968213</v>
      </c>
      <c r="G63" s="6"/>
      <c r="H63" s="7">
        <v>60932836</v>
      </c>
      <c r="I63" s="6"/>
      <c r="J63" s="7">
        <v>43275327</v>
      </c>
      <c r="K63" s="6"/>
      <c r="L63" s="7">
        <v>58624528</v>
      </c>
      <c r="M63" s="24"/>
      <c r="O63" s="3"/>
      <c r="Q63" s="3"/>
    </row>
    <row r="64" spans="1:19" s="16" customFormat="1" ht="18.75" customHeight="1">
      <c r="A64" s="22"/>
      <c r="B64" s="22"/>
      <c r="C64" s="22" t="s">
        <v>28</v>
      </c>
      <c r="D64" s="22"/>
      <c r="E64" s="20"/>
      <c r="F64" s="26">
        <v>787411346</v>
      </c>
      <c r="G64" s="6"/>
      <c r="H64" s="26">
        <v>914993673</v>
      </c>
      <c r="I64" s="6"/>
      <c r="J64" s="26">
        <v>774028663</v>
      </c>
      <c r="K64" s="6"/>
      <c r="L64" s="26">
        <v>897073683</v>
      </c>
      <c r="M64" s="24">
        <f t="shared" ref="M64:S64" si="3">SUM(F53:F63)-F64</f>
        <v>0</v>
      </c>
      <c r="N64" s="24">
        <f t="shared" si="3"/>
        <v>0</v>
      </c>
      <c r="O64" s="24">
        <f t="shared" si="3"/>
        <v>0</v>
      </c>
      <c r="P64" s="24">
        <f t="shared" si="3"/>
        <v>0</v>
      </c>
      <c r="Q64" s="24">
        <f t="shared" si="3"/>
        <v>0</v>
      </c>
      <c r="R64" s="24">
        <f t="shared" si="3"/>
        <v>0</v>
      </c>
      <c r="S64" s="24">
        <f t="shared" si="3"/>
        <v>0</v>
      </c>
    </row>
    <row r="65" spans="1:19" s="16" customFormat="1" ht="18.75" customHeight="1">
      <c r="A65" s="22" t="s">
        <v>29</v>
      </c>
      <c r="B65" s="22"/>
      <c r="C65" s="22"/>
      <c r="D65" s="22"/>
      <c r="E65" s="20"/>
      <c r="F65" s="6"/>
      <c r="G65" s="6"/>
      <c r="H65" s="7"/>
      <c r="I65" s="6"/>
      <c r="J65" s="6"/>
      <c r="K65" s="6"/>
      <c r="L65" s="7"/>
    </row>
    <row r="66" spans="1:19" s="16" customFormat="1" ht="18.75" customHeight="1">
      <c r="A66" s="22"/>
      <c r="B66" s="16" t="s">
        <v>171</v>
      </c>
      <c r="C66" s="22"/>
      <c r="D66" s="22"/>
      <c r="E66" s="20"/>
      <c r="F66" s="1">
        <v>29010712</v>
      </c>
      <c r="G66" s="1"/>
      <c r="H66" s="7">
        <v>86040814</v>
      </c>
      <c r="I66" s="1"/>
      <c r="J66" s="1">
        <v>29010712</v>
      </c>
      <c r="K66" s="1"/>
      <c r="L66" s="7">
        <v>86040814</v>
      </c>
    </row>
    <row r="67" spans="1:19" s="16" customFormat="1" ht="18.75" customHeight="1">
      <c r="A67" s="22"/>
      <c r="B67" s="16" t="s">
        <v>152</v>
      </c>
      <c r="C67" s="22"/>
      <c r="D67" s="22"/>
      <c r="E67" s="20"/>
      <c r="F67" s="6"/>
      <c r="G67" s="6"/>
      <c r="H67" s="7"/>
      <c r="I67" s="6"/>
      <c r="J67" s="6"/>
      <c r="K67" s="6"/>
      <c r="L67" s="7"/>
    </row>
    <row r="68" spans="1:19" s="16" customFormat="1" ht="18.75" customHeight="1">
      <c r="C68" s="27" t="s">
        <v>151</v>
      </c>
      <c r="D68" s="30"/>
      <c r="E68" s="25">
        <v>9</v>
      </c>
      <c r="F68" s="7">
        <v>21361415</v>
      </c>
      <c r="G68" s="6"/>
      <c r="H68" s="7">
        <v>57476549</v>
      </c>
      <c r="I68" s="6"/>
      <c r="J68" s="7">
        <v>16860910</v>
      </c>
      <c r="K68" s="6"/>
      <c r="L68" s="7">
        <v>57476549</v>
      </c>
      <c r="M68" s="24"/>
      <c r="O68" s="3"/>
      <c r="Q68" s="3"/>
    </row>
    <row r="69" spans="1:19" s="16" customFormat="1" ht="18.75" customHeight="1">
      <c r="B69" s="16" t="s">
        <v>182</v>
      </c>
      <c r="E69" s="20">
        <v>16</v>
      </c>
      <c r="F69" s="7">
        <v>5517788</v>
      </c>
      <c r="G69" s="6"/>
      <c r="H69" s="7">
        <v>13428159</v>
      </c>
      <c r="I69" s="6"/>
      <c r="J69" s="7">
        <v>5105411</v>
      </c>
      <c r="K69" s="6"/>
      <c r="L69" s="7">
        <v>12338952</v>
      </c>
      <c r="O69" s="3"/>
      <c r="Q69" s="3"/>
    </row>
    <row r="70" spans="1:19" s="16" customFormat="1" ht="18.75" customHeight="1">
      <c r="B70" s="16" t="s">
        <v>141</v>
      </c>
      <c r="E70" s="20">
        <v>22</v>
      </c>
      <c r="F70" s="7">
        <v>16478000</v>
      </c>
      <c r="G70" s="6"/>
      <c r="H70" s="7">
        <v>124718200</v>
      </c>
      <c r="I70" s="6"/>
      <c r="J70" s="7">
        <v>16478000</v>
      </c>
      <c r="K70" s="6"/>
      <c r="L70" s="7">
        <v>124718200</v>
      </c>
      <c r="O70" s="3"/>
      <c r="Q70" s="3"/>
    </row>
    <row r="71" spans="1:19" s="16" customFormat="1" ht="18.75" customHeight="1">
      <c r="B71" s="16" t="s">
        <v>156</v>
      </c>
      <c r="E71" s="20"/>
      <c r="F71" s="6"/>
      <c r="G71" s="6"/>
      <c r="H71" s="7"/>
      <c r="I71" s="6"/>
      <c r="J71" s="7"/>
      <c r="K71" s="6"/>
      <c r="L71" s="7"/>
      <c r="O71" s="3"/>
      <c r="Q71" s="3"/>
    </row>
    <row r="72" spans="1:19" s="16" customFormat="1" ht="18.75" customHeight="1">
      <c r="C72" s="16" t="s">
        <v>157</v>
      </c>
      <c r="E72" s="20">
        <v>23</v>
      </c>
      <c r="F72" s="7">
        <v>25975665</v>
      </c>
      <c r="G72" s="6"/>
      <c r="H72" s="7">
        <v>23437215</v>
      </c>
      <c r="I72" s="6"/>
      <c r="J72" s="7">
        <v>23659758</v>
      </c>
      <c r="K72" s="6"/>
      <c r="L72" s="7">
        <v>21124873</v>
      </c>
      <c r="O72" s="3"/>
      <c r="Q72" s="3"/>
    </row>
    <row r="73" spans="1:19" s="16" customFormat="1" ht="18.75" customHeight="1">
      <c r="A73" s="22"/>
      <c r="B73" s="22"/>
      <c r="C73" s="22" t="s">
        <v>30</v>
      </c>
      <c r="D73" s="22"/>
      <c r="E73" s="21"/>
      <c r="F73" s="26">
        <v>98343580</v>
      </c>
      <c r="G73" s="6"/>
      <c r="H73" s="26">
        <v>305100937</v>
      </c>
      <c r="I73" s="6"/>
      <c r="J73" s="26">
        <v>91114791</v>
      </c>
      <c r="K73" s="6"/>
      <c r="L73" s="26">
        <v>301699388</v>
      </c>
      <c r="M73" s="24">
        <f>SUM(F66:F72)-F73</f>
        <v>0</v>
      </c>
      <c r="N73" s="24">
        <f>SUM(G69:G72)-G73</f>
        <v>0</v>
      </c>
      <c r="O73" s="24">
        <f>SUM(H66:H72)-H73</f>
        <v>0</v>
      </c>
      <c r="P73" s="24">
        <f>SUM(I69:I72)-I73</f>
        <v>0</v>
      </c>
      <c r="Q73" s="24">
        <f>SUM(J66:J72)-J73</f>
        <v>0</v>
      </c>
      <c r="R73" s="24">
        <f>SUM(K69:K72)-K73</f>
        <v>0</v>
      </c>
      <c r="S73" s="24">
        <f>SUM(L66:L72)-L73</f>
        <v>0</v>
      </c>
    </row>
    <row r="74" spans="1:19" s="16" customFormat="1" ht="18.75" customHeight="1">
      <c r="A74" s="22" t="s">
        <v>31</v>
      </c>
      <c r="B74" s="22"/>
      <c r="C74" s="22"/>
      <c r="D74" s="22"/>
      <c r="F74" s="26">
        <v>885754926</v>
      </c>
      <c r="G74" s="6"/>
      <c r="H74" s="26">
        <v>1220094610</v>
      </c>
      <c r="I74" s="6"/>
      <c r="J74" s="26">
        <v>865143454</v>
      </c>
      <c r="K74" s="6"/>
      <c r="L74" s="26">
        <v>1198773071</v>
      </c>
      <c r="M74" s="24">
        <f t="shared" ref="M74:S74" si="4">F64+F73-F74</f>
        <v>0</v>
      </c>
      <c r="N74" s="24">
        <f t="shared" si="4"/>
        <v>0</v>
      </c>
      <c r="O74" s="24">
        <f t="shared" si="4"/>
        <v>0</v>
      </c>
      <c r="P74" s="24">
        <f t="shared" si="4"/>
        <v>0</v>
      </c>
      <c r="Q74" s="24">
        <f t="shared" si="4"/>
        <v>0</v>
      </c>
      <c r="R74" s="24">
        <f t="shared" si="4"/>
        <v>0</v>
      </c>
      <c r="S74" s="24">
        <f t="shared" si="4"/>
        <v>0</v>
      </c>
    </row>
    <row r="75" spans="1:19" s="16" customFormat="1" ht="9" customHeight="1">
      <c r="F75" s="1"/>
      <c r="G75" s="1"/>
      <c r="H75" s="1"/>
      <c r="I75" s="1"/>
      <c r="J75" s="1"/>
      <c r="K75" s="1"/>
      <c r="L75" s="1"/>
      <c r="M75" s="24"/>
      <c r="N75" s="24">
        <f>L64+L73-L74</f>
        <v>0</v>
      </c>
    </row>
    <row r="76" spans="1:19" s="16" customFormat="1" ht="18.75" customHeight="1">
      <c r="A76" s="174" t="s">
        <v>136</v>
      </c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24"/>
    </row>
    <row r="77" spans="1:19" s="16" customFormat="1" ht="15" customHeight="1">
      <c r="F77" s="1"/>
      <c r="G77" s="1"/>
      <c r="H77" s="1"/>
      <c r="I77" s="1"/>
      <c r="J77" s="1"/>
      <c r="K77" s="1"/>
      <c r="L77" s="1"/>
      <c r="M77" s="24"/>
    </row>
    <row r="78" spans="1:19" s="16" customFormat="1" ht="15" customHeight="1">
      <c r="F78" s="1"/>
      <c r="G78" s="1"/>
      <c r="H78" s="1"/>
      <c r="I78" s="1"/>
      <c r="J78" s="1"/>
      <c r="K78" s="1"/>
      <c r="L78" s="1"/>
      <c r="M78" s="24"/>
    </row>
    <row r="79" spans="1:19" s="16" customFormat="1" ht="21">
      <c r="A79" s="174" t="s">
        <v>137</v>
      </c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24"/>
    </row>
    <row r="80" spans="1:19" s="16" customFormat="1" ht="21">
      <c r="A80" s="174" t="s">
        <v>224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24"/>
    </row>
    <row r="81" spans="1:13" s="16" customFormat="1" ht="13.5" customHeight="1">
      <c r="A81" s="174" t="s">
        <v>138</v>
      </c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24"/>
    </row>
    <row r="82" spans="1:13">
      <c r="A82" s="176" t="s">
        <v>107</v>
      </c>
      <c r="B82" s="177"/>
      <c r="C82" s="177"/>
      <c r="D82" s="177"/>
      <c r="E82" s="177"/>
      <c r="F82" s="177"/>
      <c r="G82" s="177"/>
      <c r="H82" s="177"/>
      <c r="I82" s="177"/>
      <c r="J82" s="177"/>
      <c r="K82" s="177"/>
      <c r="L82" s="177"/>
      <c r="M82" s="24"/>
    </row>
    <row r="83" spans="1:13">
      <c r="A83" s="178" t="s">
        <v>0</v>
      </c>
      <c r="B83" s="178"/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24"/>
    </row>
    <row r="84" spans="1:13">
      <c r="A84" s="178" t="s">
        <v>178</v>
      </c>
      <c r="B84" s="178"/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24"/>
    </row>
    <row r="85" spans="1:13">
      <c r="A85" s="178" t="str">
        <f>A46</f>
        <v>ณ วันที่ 31 ธันวาคม 2567</v>
      </c>
      <c r="B85" s="178"/>
      <c r="C85" s="178"/>
      <c r="D85" s="178"/>
      <c r="E85" s="178"/>
      <c r="F85" s="178"/>
      <c r="G85" s="178"/>
      <c r="H85" s="178"/>
      <c r="I85" s="178"/>
      <c r="J85" s="178"/>
      <c r="K85" s="178"/>
      <c r="L85" s="178"/>
      <c r="M85" s="24"/>
    </row>
    <row r="86" spans="1:13" s="16" customFormat="1" ht="9.9499999999999993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24"/>
    </row>
    <row r="87" spans="1:13" ht="21">
      <c r="A87" s="16"/>
      <c r="B87" s="16"/>
      <c r="C87" s="16"/>
      <c r="D87" s="16"/>
      <c r="E87" s="16"/>
      <c r="F87" s="17"/>
      <c r="G87" s="17"/>
      <c r="H87" s="17"/>
      <c r="I87" s="17"/>
      <c r="J87" s="17"/>
      <c r="K87" s="17"/>
      <c r="L87" s="18" t="s">
        <v>1</v>
      </c>
      <c r="M87" s="24"/>
    </row>
    <row r="88" spans="1:13" ht="21">
      <c r="A88" s="16"/>
      <c r="B88" s="16"/>
      <c r="C88" s="16"/>
      <c r="D88" s="16"/>
      <c r="E88" s="16"/>
      <c r="F88" s="179" t="s">
        <v>2</v>
      </c>
      <c r="G88" s="179"/>
      <c r="H88" s="179"/>
      <c r="I88" s="20"/>
      <c r="J88" s="179" t="s">
        <v>3</v>
      </c>
      <c r="K88" s="179"/>
      <c r="L88" s="179"/>
      <c r="M88" s="24"/>
    </row>
    <row r="89" spans="1:13" ht="21">
      <c r="A89" s="16"/>
      <c r="B89" s="16"/>
      <c r="C89" s="16"/>
      <c r="D89" s="16"/>
      <c r="E89" s="21" t="s">
        <v>4</v>
      </c>
      <c r="F89" s="19">
        <f>F50</f>
        <v>2567</v>
      </c>
      <c r="G89" s="20"/>
      <c r="H89" s="19">
        <f>H50</f>
        <v>2566</v>
      </c>
      <c r="I89" s="20"/>
      <c r="J89" s="19">
        <f>F89</f>
        <v>2567</v>
      </c>
      <c r="K89" s="20"/>
      <c r="L89" s="19">
        <f>H89</f>
        <v>2566</v>
      </c>
      <c r="M89" s="24"/>
    </row>
    <row r="90" spans="1:13" ht="22.5" customHeight="1">
      <c r="A90" s="175" t="s">
        <v>114</v>
      </c>
      <c r="B90" s="175"/>
      <c r="C90" s="175"/>
      <c r="D90" s="175"/>
      <c r="F90" s="32"/>
      <c r="G90" s="32"/>
      <c r="H90" s="32"/>
      <c r="I90" s="32"/>
      <c r="J90" s="32"/>
      <c r="K90" s="32"/>
      <c r="L90" s="32"/>
      <c r="M90" s="24"/>
    </row>
    <row r="91" spans="1:13" s="34" customFormat="1" ht="22.5" customHeight="1">
      <c r="A91" s="33" t="s">
        <v>32</v>
      </c>
      <c r="B91" s="20"/>
      <c r="C91" s="20"/>
      <c r="D91" s="20"/>
      <c r="E91" s="31"/>
      <c r="F91" s="32"/>
      <c r="G91" s="32"/>
      <c r="H91" s="32"/>
      <c r="I91" s="32"/>
      <c r="J91" s="32"/>
      <c r="K91" s="32"/>
      <c r="L91" s="32"/>
      <c r="M91" s="24"/>
    </row>
    <row r="92" spans="1:13" ht="22.5" customHeight="1">
      <c r="B92" s="16" t="s">
        <v>33</v>
      </c>
      <c r="C92" s="15"/>
      <c r="D92" s="15"/>
      <c r="E92" s="20">
        <v>32</v>
      </c>
      <c r="F92" s="32"/>
      <c r="G92" s="32"/>
      <c r="H92" s="32"/>
      <c r="I92" s="32"/>
      <c r="J92" s="32"/>
      <c r="K92" s="32"/>
      <c r="L92" s="32"/>
      <c r="M92" s="24"/>
    </row>
    <row r="93" spans="1:13" ht="22.5" customHeight="1">
      <c r="C93" s="16" t="s">
        <v>38</v>
      </c>
      <c r="D93" s="15"/>
      <c r="F93" s="32"/>
      <c r="G93" s="32"/>
      <c r="H93" s="32"/>
      <c r="I93" s="32"/>
      <c r="J93" s="32"/>
      <c r="K93" s="32"/>
      <c r="L93" s="32"/>
      <c r="M93" s="24"/>
    </row>
    <row r="94" spans="1:13" ht="22.5" customHeight="1" thickBot="1">
      <c r="C94" s="16"/>
      <c r="D94" s="16" t="s">
        <v>153</v>
      </c>
      <c r="F94" s="7"/>
      <c r="G94" s="32"/>
      <c r="H94" s="35">
        <v>337500000</v>
      </c>
      <c r="I94" s="32"/>
      <c r="J94" s="7"/>
      <c r="K94" s="32"/>
      <c r="L94" s="35">
        <v>337500000</v>
      </c>
      <c r="M94" s="24"/>
    </row>
    <row r="95" spans="1:13" ht="22.5" customHeight="1" thickTop="1" thickBot="1">
      <c r="C95" s="16"/>
      <c r="D95" s="27" t="s">
        <v>169</v>
      </c>
      <c r="F95" s="35">
        <v>336050222</v>
      </c>
      <c r="G95" s="32"/>
      <c r="H95" s="7"/>
      <c r="I95" s="32"/>
      <c r="J95" s="35">
        <v>336050222</v>
      </c>
      <c r="K95" s="32"/>
      <c r="L95" s="7"/>
      <c r="M95" s="24"/>
    </row>
    <row r="96" spans="1:13" ht="22.5" customHeight="1" thickTop="1">
      <c r="C96" s="16" t="s">
        <v>39</v>
      </c>
      <c r="D96" s="15"/>
      <c r="F96" s="6"/>
      <c r="G96" s="6"/>
      <c r="H96" s="7"/>
      <c r="I96" s="6"/>
      <c r="J96" s="6"/>
      <c r="K96" s="6"/>
      <c r="L96" s="7"/>
      <c r="M96" s="24"/>
    </row>
    <row r="97" spans="1:20" ht="22.5" hidden="1" customHeight="1">
      <c r="C97" s="15"/>
      <c r="D97" s="16" t="s">
        <v>160</v>
      </c>
      <c r="F97" s="6"/>
      <c r="G97" s="6"/>
      <c r="H97" s="7"/>
      <c r="I97" s="6"/>
      <c r="J97" s="6"/>
      <c r="K97" s="6"/>
      <c r="L97" s="7"/>
      <c r="M97" s="24"/>
    </row>
    <row r="98" spans="1:20" ht="22.5" customHeight="1">
      <c r="A98" s="16"/>
      <c r="B98" s="16"/>
      <c r="C98" s="16"/>
      <c r="D98" s="16" t="s">
        <v>169</v>
      </c>
      <c r="F98" s="1">
        <v>336050222</v>
      </c>
      <c r="G98" s="6"/>
      <c r="H98" s="7">
        <v>336050222</v>
      </c>
      <c r="I98" s="6"/>
      <c r="J98" s="1">
        <v>336050222</v>
      </c>
      <c r="K98" s="6"/>
      <c r="L98" s="7">
        <v>336050222</v>
      </c>
      <c r="M98" s="24"/>
    </row>
    <row r="99" spans="1:20" ht="22.5" customHeight="1">
      <c r="B99" s="16" t="s">
        <v>34</v>
      </c>
      <c r="C99" s="15"/>
      <c r="D99" s="16"/>
      <c r="F99" s="7">
        <v>266112909</v>
      </c>
      <c r="G99" s="6"/>
      <c r="H99" s="7">
        <v>266112909</v>
      </c>
      <c r="I99" s="6"/>
      <c r="J99" s="7">
        <v>266112909</v>
      </c>
      <c r="K99" s="6"/>
      <c r="L99" s="7">
        <v>266112909</v>
      </c>
      <c r="M99" s="24"/>
      <c r="O99" s="36">
        <f>J99-L99</f>
        <v>0</v>
      </c>
    </row>
    <row r="100" spans="1:20" ht="22.5" customHeight="1">
      <c r="B100" s="16" t="s">
        <v>35</v>
      </c>
      <c r="C100" s="15"/>
      <c r="D100" s="16"/>
      <c r="E100" s="37"/>
      <c r="F100" s="6"/>
      <c r="G100" s="6"/>
      <c r="H100" s="7"/>
      <c r="I100" s="6"/>
      <c r="J100" s="6"/>
      <c r="K100" s="6"/>
      <c r="L100" s="7"/>
      <c r="M100" s="24"/>
    </row>
    <row r="101" spans="1:20" ht="22.5" customHeight="1">
      <c r="C101" s="16" t="s">
        <v>40</v>
      </c>
      <c r="D101" s="15"/>
      <c r="E101" s="20">
        <v>24</v>
      </c>
      <c r="F101" s="7">
        <v>33750000</v>
      </c>
      <c r="G101" s="6"/>
      <c r="H101" s="7">
        <v>33750000</v>
      </c>
      <c r="I101" s="6"/>
      <c r="J101" s="7">
        <v>33750000</v>
      </c>
      <c r="K101" s="6"/>
      <c r="L101" s="7">
        <v>33750000</v>
      </c>
      <c r="M101" s="24"/>
      <c r="O101" s="36"/>
      <c r="P101" s="36"/>
    </row>
    <row r="102" spans="1:20" ht="22.5" customHeight="1">
      <c r="C102" s="16" t="s">
        <v>41</v>
      </c>
      <c r="D102" s="15"/>
      <c r="E102" s="37"/>
      <c r="F102" s="7">
        <v>265561228</v>
      </c>
      <c r="G102" s="6"/>
      <c r="H102" s="7">
        <v>236716276</v>
      </c>
      <c r="I102" s="6"/>
      <c r="J102" s="7">
        <v>260495298</v>
      </c>
      <c r="K102" s="6"/>
      <c r="L102" s="7">
        <v>233602045</v>
      </c>
      <c r="M102" s="24"/>
      <c r="N102" s="36"/>
      <c r="O102" s="36"/>
      <c r="P102" s="36"/>
    </row>
    <row r="103" spans="1:20" ht="22.5" customHeight="1">
      <c r="C103" s="16" t="s">
        <v>180</v>
      </c>
      <c r="D103" s="15"/>
      <c r="E103" s="37"/>
      <c r="F103" s="38">
        <v>-11783409</v>
      </c>
      <c r="G103" s="6"/>
      <c r="H103" s="38">
        <v>0</v>
      </c>
      <c r="I103" s="6"/>
      <c r="J103" s="38">
        <v>-11783409</v>
      </c>
      <c r="K103" s="6"/>
      <c r="L103" s="38">
        <v>0</v>
      </c>
      <c r="M103" s="24"/>
      <c r="N103" s="36"/>
      <c r="O103" s="36"/>
      <c r="P103" s="36"/>
    </row>
    <row r="104" spans="1:20" ht="22.5" customHeight="1">
      <c r="B104" s="16" t="s">
        <v>181</v>
      </c>
      <c r="C104" s="15"/>
      <c r="D104" s="16"/>
      <c r="F104" s="7">
        <v>889690950</v>
      </c>
      <c r="G104" s="6"/>
      <c r="H104" s="7">
        <v>872629407</v>
      </c>
      <c r="I104" s="6"/>
      <c r="J104" s="7">
        <v>884625020</v>
      </c>
      <c r="K104" s="6"/>
      <c r="L104" s="7">
        <v>869515176</v>
      </c>
      <c r="M104" s="24">
        <f>SUM(F97:F103)-F104</f>
        <v>0</v>
      </c>
      <c r="N104" s="24">
        <f t="shared" ref="N104:R104" si="5">SUM(G97:G102)-G104</f>
        <v>0</v>
      </c>
      <c r="O104" s="24">
        <f>SUM(H97:H103)-H104</f>
        <v>0</v>
      </c>
      <c r="P104" s="24">
        <f t="shared" si="5"/>
        <v>0</v>
      </c>
      <c r="Q104" s="24">
        <f>SUM(J97:J103)-J104</f>
        <v>0</v>
      </c>
      <c r="R104" s="24">
        <f t="shared" si="5"/>
        <v>0</v>
      </c>
      <c r="S104" s="24">
        <f>SUM(L97:L103)-L104</f>
        <v>0</v>
      </c>
      <c r="T104" s="24"/>
    </row>
    <row r="105" spans="1:20" ht="22.5" customHeight="1">
      <c r="B105" s="16" t="s">
        <v>135</v>
      </c>
      <c r="C105" s="16"/>
      <c r="D105" s="16"/>
      <c r="E105" s="16"/>
      <c r="F105" s="39"/>
      <c r="G105" s="39"/>
      <c r="H105" s="40"/>
      <c r="I105" s="39"/>
      <c r="J105" s="40"/>
      <c r="K105" s="39"/>
      <c r="L105" s="39"/>
      <c r="M105" s="24">
        <f>F104-ส่วนของผู้ถือหุ้น!T24</f>
        <v>0</v>
      </c>
      <c r="N105" s="24"/>
      <c r="O105" s="24">
        <f>H104-ส่วนของผู้ถือหุ้น!T18</f>
        <v>0</v>
      </c>
      <c r="P105" s="24"/>
      <c r="Q105" s="24">
        <f>J104-'ส่วนของผู้ถือหุ้น (ต่อ)'!T23</f>
        <v>0</v>
      </c>
      <c r="R105" s="24"/>
      <c r="S105" s="24">
        <f>L104-'ส่วนของผู้ถือหุ้น (ต่อ)'!T17</f>
        <v>0</v>
      </c>
      <c r="T105" s="24"/>
    </row>
    <row r="106" spans="1:20" ht="22.5" customHeight="1">
      <c r="B106" s="16"/>
      <c r="C106" s="16" t="s">
        <v>81</v>
      </c>
      <c r="D106" s="16"/>
      <c r="E106" s="16"/>
      <c r="F106" s="38">
        <v>25321694</v>
      </c>
      <c r="G106" s="6"/>
      <c r="H106" s="38">
        <v>23455789</v>
      </c>
      <c r="I106" s="6"/>
      <c r="J106" s="38">
        <v>0</v>
      </c>
      <c r="K106" s="6"/>
      <c r="L106" s="38">
        <v>0</v>
      </c>
      <c r="M106" s="24">
        <f>F106-ส่วนของผู้ถือหุ้น!V24</f>
        <v>0</v>
      </c>
      <c r="N106" s="24"/>
      <c r="O106" s="24">
        <f>H106-ส่วนของผู้ถือหุ้น!V18</f>
        <v>0</v>
      </c>
      <c r="P106" s="24"/>
      <c r="Q106" s="24"/>
      <c r="R106" s="24"/>
      <c r="S106" s="24"/>
      <c r="T106" s="24"/>
    </row>
    <row r="107" spans="1:20" ht="22.5" customHeight="1">
      <c r="A107" s="41" t="s">
        <v>36</v>
      </c>
      <c r="B107" s="42"/>
      <c r="C107" s="15"/>
      <c r="D107" s="16"/>
      <c r="F107" s="26">
        <v>915012644</v>
      </c>
      <c r="G107" s="6"/>
      <c r="H107" s="26">
        <v>896085196</v>
      </c>
      <c r="I107" s="6"/>
      <c r="J107" s="26">
        <v>884625020</v>
      </c>
      <c r="K107" s="6"/>
      <c r="L107" s="26">
        <v>869515176</v>
      </c>
      <c r="M107" s="24">
        <f>SUM(F104:F106)-F107</f>
        <v>0</v>
      </c>
      <c r="N107" s="24">
        <f t="shared" ref="N107:S107" si="6">SUM(G104:G106)-G107</f>
        <v>0</v>
      </c>
      <c r="O107" s="24">
        <f t="shared" si="6"/>
        <v>0</v>
      </c>
      <c r="P107" s="24">
        <f t="shared" si="6"/>
        <v>0</v>
      </c>
      <c r="Q107" s="24">
        <f t="shared" si="6"/>
        <v>0</v>
      </c>
      <c r="R107" s="24">
        <f t="shared" si="6"/>
        <v>0</v>
      </c>
      <c r="S107" s="24">
        <f t="shared" si="6"/>
        <v>0</v>
      </c>
      <c r="T107" s="24"/>
    </row>
    <row r="108" spans="1:20" ht="22.5" customHeight="1" thickBot="1">
      <c r="A108" s="41" t="s">
        <v>37</v>
      </c>
      <c r="B108" s="42"/>
      <c r="C108" s="15"/>
      <c r="D108" s="15"/>
      <c r="F108" s="28">
        <v>1800767570</v>
      </c>
      <c r="G108" s="6"/>
      <c r="H108" s="28">
        <v>2116179806</v>
      </c>
      <c r="I108" s="6"/>
      <c r="J108" s="28">
        <v>1749768474</v>
      </c>
      <c r="K108" s="6"/>
      <c r="L108" s="28">
        <v>2068288247</v>
      </c>
      <c r="M108" s="24">
        <f t="shared" ref="M108:S108" si="7">F107+F74-F108</f>
        <v>0</v>
      </c>
      <c r="N108" s="24">
        <f t="shared" si="7"/>
        <v>0</v>
      </c>
      <c r="O108" s="24">
        <f t="shared" si="7"/>
        <v>0</v>
      </c>
      <c r="P108" s="24">
        <f t="shared" si="7"/>
        <v>0</v>
      </c>
      <c r="Q108" s="24">
        <f t="shared" si="7"/>
        <v>0</v>
      </c>
      <c r="R108" s="24">
        <f t="shared" si="7"/>
        <v>0</v>
      </c>
      <c r="S108" s="24">
        <f t="shared" si="7"/>
        <v>0</v>
      </c>
      <c r="T108" s="24"/>
    </row>
    <row r="109" spans="1:20" ht="22.5" customHeight="1" thickTop="1">
      <c r="F109" s="6"/>
      <c r="G109" s="6"/>
      <c r="H109" s="6"/>
      <c r="I109" s="6"/>
      <c r="J109" s="6"/>
      <c r="K109" s="6"/>
      <c r="L109" s="6"/>
      <c r="M109" s="24">
        <f t="shared" ref="M109:S109" si="8">F108-F35</f>
        <v>0</v>
      </c>
      <c r="N109" s="24">
        <f t="shared" si="8"/>
        <v>0</v>
      </c>
      <c r="O109" s="24">
        <f t="shared" si="8"/>
        <v>0</v>
      </c>
      <c r="P109" s="24">
        <f t="shared" si="8"/>
        <v>0</v>
      </c>
      <c r="Q109" s="24">
        <f t="shared" si="8"/>
        <v>0</v>
      </c>
      <c r="R109" s="24">
        <f t="shared" si="8"/>
        <v>0</v>
      </c>
      <c r="S109" s="24">
        <f t="shared" si="8"/>
        <v>0</v>
      </c>
    </row>
    <row r="110" spans="1:20" ht="3" customHeight="1">
      <c r="F110" s="1"/>
      <c r="G110" s="1"/>
      <c r="H110" s="1"/>
      <c r="I110" s="1"/>
      <c r="J110" s="1"/>
      <c r="K110" s="1"/>
      <c r="L110" s="1"/>
      <c r="M110" s="24"/>
      <c r="N110" s="24"/>
      <c r="O110" s="24"/>
      <c r="P110" s="24"/>
      <c r="Q110" s="24"/>
      <c r="R110" s="24"/>
      <c r="S110" s="24"/>
    </row>
    <row r="111" spans="1:20" s="16" customFormat="1" ht="22.5" customHeight="1">
      <c r="A111" s="174" t="s">
        <v>136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</row>
    <row r="112" spans="1:20" s="16" customFormat="1" ht="22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1:12" s="16" customFormat="1" ht="22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1:12" s="16" customFormat="1" ht="21">
      <c r="A114" s="174" t="s">
        <v>137</v>
      </c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</row>
    <row r="115" spans="1:12" s="16" customFormat="1" ht="21">
      <c r="A115" s="174" t="s">
        <v>224</v>
      </c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</row>
    <row r="116" spans="1:12" s="16" customFormat="1" ht="21.75" customHeight="1">
      <c r="A116" s="174" t="s">
        <v>138</v>
      </c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</row>
    <row r="117" spans="1:12" ht="12" customHeight="1">
      <c r="F117" s="1"/>
      <c r="G117" s="1"/>
      <c r="H117" s="1"/>
      <c r="I117" s="1"/>
      <c r="J117" s="1"/>
      <c r="K117" s="1"/>
      <c r="L117" s="1"/>
    </row>
    <row r="118" spans="1:12" ht="24.95" customHeight="1">
      <c r="A118" s="31"/>
      <c r="F118" s="43">
        <f>F108-F35</f>
        <v>0</v>
      </c>
      <c r="G118" s="43">
        <f t="shared" ref="G118:L118" si="9">G108-G35</f>
        <v>0</v>
      </c>
      <c r="H118" s="43">
        <f t="shared" si="9"/>
        <v>0</v>
      </c>
      <c r="I118" s="43">
        <f t="shared" si="9"/>
        <v>0</v>
      </c>
      <c r="J118" s="43">
        <f t="shared" si="9"/>
        <v>0</v>
      </c>
      <c r="K118" s="43">
        <f t="shared" si="9"/>
        <v>0</v>
      </c>
      <c r="L118" s="43">
        <f t="shared" si="9"/>
        <v>0</v>
      </c>
    </row>
    <row r="119" spans="1:12">
      <c r="J119" s="43"/>
      <c r="L119" s="43"/>
    </row>
  </sheetData>
  <mergeCells count="33">
    <mergeCell ref="A45:L45"/>
    <mergeCell ref="A46:L46"/>
    <mergeCell ref="F7:H7"/>
    <mergeCell ref="A4:L4"/>
    <mergeCell ref="A3:L3"/>
    <mergeCell ref="A37:L37"/>
    <mergeCell ref="A40:L40"/>
    <mergeCell ref="A42:L42"/>
    <mergeCell ref="A41:L41"/>
    <mergeCell ref="A51:D51"/>
    <mergeCell ref="A1:L1"/>
    <mergeCell ref="A43:L43"/>
    <mergeCell ref="A82:L82"/>
    <mergeCell ref="A90:D90"/>
    <mergeCell ref="A83:L83"/>
    <mergeCell ref="A84:L84"/>
    <mergeCell ref="A85:L85"/>
    <mergeCell ref="F88:H88"/>
    <mergeCell ref="J88:L88"/>
    <mergeCell ref="F49:H49"/>
    <mergeCell ref="J49:L49"/>
    <mergeCell ref="A2:L2"/>
    <mergeCell ref="A9:D9"/>
    <mergeCell ref="J7:L7"/>
    <mergeCell ref="A44:L44"/>
    <mergeCell ref="A76:L76"/>
    <mergeCell ref="A79:L79"/>
    <mergeCell ref="A81:L81"/>
    <mergeCell ref="A111:L111"/>
    <mergeCell ref="A116:L116"/>
    <mergeCell ref="A114:L114"/>
    <mergeCell ref="A115:L115"/>
    <mergeCell ref="A80:L80"/>
  </mergeCells>
  <pageMargins left="0.78740157480314998" right="0.39370078740157499" top="0.82677165354330695" bottom="0.6" header="0.511811023622047" footer="0.30118110199999998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2" manualBreakCount="2">
    <brk id="42" max="11" man="1"/>
    <brk id="8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F3B3-AE8E-49A4-9443-638477034A04}">
  <sheetPr>
    <tabColor theme="7" tint="0.39997558519241921"/>
  </sheetPr>
  <dimension ref="A1:W142"/>
  <sheetViews>
    <sheetView view="pageBreakPreview" zoomScaleNormal="100" zoomScaleSheetLayoutView="100" workbookViewId="0">
      <selection sqref="A1:M1"/>
    </sheetView>
  </sheetViews>
  <sheetFormatPr defaultColWidth="9.125" defaultRowHeight="20.100000000000001" customHeight="1"/>
  <cols>
    <col min="1" max="3" width="1.125" style="16" customWidth="1"/>
    <col min="4" max="4" width="30.125" style="16" customWidth="1"/>
    <col min="5" max="5" width="6.375" style="64" customWidth="1"/>
    <col min="6" max="6" width="0.5" style="64" customWidth="1"/>
    <col min="7" max="7" width="10.625" style="16" customWidth="1"/>
    <col min="8" max="8" width="0.5" style="16" customWidth="1"/>
    <col min="9" max="9" width="10.625" style="16" customWidth="1"/>
    <col min="10" max="10" width="0.5" style="16" customWidth="1"/>
    <col min="11" max="11" width="10.625" style="16" customWidth="1"/>
    <col min="12" max="12" width="0.5" style="16" customWidth="1"/>
    <col min="13" max="13" width="10.625" style="16" customWidth="1"/>
    <col min="14" max="14" width="11.125" style="16" customWidth="1"/>
    <col min="15" max="15" width="0.5" style="16" customWidth="1"/>
    <col min="16" max="16" width="9.125" style="16"/>
    <col min="17" max="17" width="0.875" style="16" customWidth="1"/>
    <col min="18" max="18" width="9.125" style="16"/>
    <col min="19" max="19" width="0.875" style="16" customWidth="1"/>
    <col min="20" max="21" width="9.125" style="16"/>
    <col min="22" max="23" width="13" style="16" bestFit="1" customWidth="1"/>
    <col min="24" max="16384" width="9.125" style="16"/>
  </cols>
  <sheetData>
    <row r="1" spans="1:23" ht="21" customHeight="1">
      <c r="A1" s="176" t="s">
        <v>62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23" s="15" customFormat="1" ht="23.2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23" s="15" customFormat="1" ht="23.25">
      <c r="A3" s="178" t="s">
        <v>42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23" s="15" customFormat="1" ht="23.25">
      <c r="A4" s="178" t="s">
        <v>183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</row>
    <row r="5" spans="1:23" ht="9.9499999999999993" customHeight="1">
      <c r="E5" s="16"/>
      <c r="F5" s="16"/>
      <c r="I5" s="1"/>
      <c r="J5" s="1"/>
      <c r="K5" s="1"/>
      <c r="L5" s="1"/>
      <c r="M5" s="1"/>
    </row>
    <row r="6" spans="1:23" ht="15" customHeight="1">
      <c r="E6" s="16"/>
      <c r="F6" s="16"/>
      <c r="G6" s="17"/>
      <c r="H6" s="17"/>
      <c r="I6" s="17"/>
      <c r="J6" s="17"/>
      <c r="K6" s="17"/>
      <c r="L6" s="17"/>
      <c r="M6" s="18" t="s">
        <v>1</v>
      </c>
    </row>
    <row r="7" spans="1:23" ht="15" customHeight="1">
      <c r="E7" s="16"/>
      <c r="F7" s="16"/>
      <c r="G7" s="179" t="s">
        <v>2</v>
      </c>
      <c r="H7" s="179"/>
      <c r="I7" s="179"/>
      <c r="J7" s="20"/>
      <c r="K7" s="179" t="s">
        <v>3</v>
      </c>
      <c r="L7" s="179"/>
      <c r="M7" s="179"/>
    </row>
    <row r="8" spans="1:23" ht="15" customHeight="1">
      <c r="E8" s="21" t="s">
        <v>4</v>
      </c>
      <c r="F8" s="16"/>
      <c r="G8" s="44">
        <v>2567</v>
      </c>
      <c r="H8" s="20"/>
      <c r="I8" s="44">
        <v>2566</v>
      </c>
      <c r="J8" s="20"/>
      <c r="K8" s="44">
        <f>G8</f>
        <v>2567</v>
      </c>
      <c r="L8" s="20"/>
      <c r="M8" s="44">
        <f>I8</f>
        <v>2566</v>
      </c>
    </row>
    <row r="9" spans="1:23" ht="15" customHeight="1">
      <c r="A9" s="22" t="s">
        <v>43</v>
      </c>
      <c r="E9" s="16"/>
      <c r="F9" s="16"/>
    </row>
    <row r="10" spans="1:23" ht="17.45" customHeight="1">
      <c r="B10" s="16" t="s">
        <v>44</v>
      </c>
      <c r="E10" s="20">
        <v>25</v>
      </c>
      <c r="F10" s="16"/>
      <c r="G10" s="7">
        <v>1422966070</v>
      </c>
      <c r="H10" s="6"/>
      <c r="I10" s="7">
        <v>1858446119</v>
      </c>
      <c r="J10" s="6"/>
      <c r="K10" s="7">
        <v>1316487307</v>
      </c>
      <c r="L10" s="6"/>
      <c r="M10" s="7">
        <v>1793438971</v>
      </c>
      <c r="O10" s="24"/>
      <c r="V10" s="3"/>
      <c r="W10" s="3"/>
    </row>
    <row r="11" spans="1:23" ht="17.45" customHeight="1">
      <c r="B11" s="16" t="s">
        <v>45</v>
      </c>
      <c r="E11" s="20"/>
      <c r="F11" s="16"/>
      <c r="G11" s="7">
        <v>2629738</v>
      </c>
      <c r="H11" s="6"/>
      <c r="I11" s="7">
        <v>1755578</v>
      </c>
      <c r="J11" s="6"/>
      <c r="K11" s="7">
        <v>2376152</v>
      </c>
      <c r="L11" s="6"/>
      <c r="M11" s="7">
        <v>1667596</v>
      </c>
      <c r="O11" s="24"/>
      <c r="V11" s="3"/>
      <c r="W11" s="3"/>
    </row>
    <row r="12" spans="1:23" ht="17.45" customHeight="1">
      <c r="B12" s="22" t="s">
        <v>46</v>
      </c>
      <c r="E12" s="20"/>
      <c r="F12" s="16"/>
      <c r="G12" s="26">
        <v>1425595808</v>
      </c>
      <c r="H12" s="6"/>
      <c r="I12" s="26">
        <v>1860201697</v>
      </c>
      <c r="J12" s="6"/>
      <c r="K12" s="26">
        <v>1318863459</v>
      </c>
      <c r="L12" s="6"/>
      <c r="M12" s="26">
        <v>1795106567</v>
      </c>
      <c r="N12" s="24">
        <f t="shared" ref="N12:T12" si="0">SUM(G10:G11)-G12</f>
        <v>0</v>
      </c>
      <c r="O12" s="24">
        <f t="shared" si="0"/>
        <v>0</v>
      </c>
      <c r="P12" s="24">
        <f t="shared" si="0"/>
        <v>0</v>
      </c>
      <c r="Q12" s="24">
        <f t="shared" si="0"/>
        <v>0</v>
      </c>
      <c r="R12" s="24">
        <f t="shared" si="0"/>
        <v>0</v>
      </c>
      <c r="S12" s="24">
        <f t="shared" si="0"/>
        <v>0</v>
      </c>
      <c r="T12" s="24">
        <f t="shared" si="0"/>
        <v>0</v>
      </c>
      <c r="V12" s="3"/>
      <c r="W12" s="3"/>
    </row>
    <row r="13" spans="1:23" ht="14.25" customHeight="1">
      <c r="A13" s="22" t="s">
        <v>47</v>
      </c>
      <c r="E13" s="20"/>
      <c r="F13" s="16"/>
      <c r="G13" s="6"/>
      <c r="H13" s="6"/>
      <c r="I13" s="7"/>
      <c r="J13" s="6"/>
      <c r="K13" s="6"/>
      <c r="L13" s="6"/>
      <c r="M13" s="7"/>
      <c r="O13" s="24"/>
      <c r="V13" s="3"/>
      <c r="W13" s="3"/>
    </row>
    <row r="14" spans="1:23" ht="17.45" customHeight="1">
      <c r="B14" s="16" t="s">
        <v>48</v>
      </c>
      <c r="E14" s="20"/>
      <c r="F14" s="16"/>
      <c r="G14" s="7">
        <v>1143540223</v>
      </c>
      <c r="H14" s="6"/>
      <c r="I14" s="7">
        <v>1542458983</v>
      </c>
      <c r="J14" s="6"/>
      <c r="K14" s="7">
        <v>1054388742</v>
      </c>
      <c r="L14" s="6"/>
      <c r="M14" s="7">
        <v>1486558153</v>
      </c>
      <c r="O14" s="24"/>
      <c r="V14" s="3"/>
      <c r="W14" s="3"/>
    </row>
    <row r="15" spans="1:23" ht="17.45" customHeight="1">
      <c r="B15" s="16" t="s">
        <v>49</v>
      </c>
      <c r="E15" s="20"/>
      <c r="F15" s="16"/>
      <c r="G15" s="7">
        <v>31248511</v>
      </c>
      <c r="H15" s="6"/>
      <c r="I15" s="7">
        <v>35862958</v>
      </c>
      <c r="J15" s="6"/>
      <c r="K15" s="7">
        <v>26889014</v>
      </c>
      <c r="L15" s="6"/>
      <c r="M15" s="7">
        <v>33388419</v>
      </c>
      <c r="O15" s="24"/>
      <c r="V15" s="3"/>
      <c r="W15" s="3"/>
    </row>
    <row r="16" spans="1:23" ht="17.45" customHeight="1">
      <c r="B16" s="16" t="s">
        <v>50</v>
      </c>
      <c r="E16" s="20"/>
      <c r="F16" s="16"/>
      <c r="G16" s="7">
        <v>61001072</v>
      </c>
      <c r="H16" s="6"/>
      <c r="I16" s="7">
        <v>60120277</v>
      </c>
      <c r="J16" s="6"/>
      <c r="K16" s="7">
        <v>52408874</v>
      </c>
      <c r="L16" s="6"/>
      <c r="M16" s="7">
        <v>53064346</v>
      </c>
      <c r="O16" s="24"/>
      <c r="V16" s="3"/>
      <c r="W16" s="3"/>
    </row>
    <row r="17" spans="1:23" ht="16.5" customHeight="1">
      <c r="B17" s="22" t="s">
        <v>51</v>
      </c>
      <c r="E17" s="20"/>
      <c r="F17" s="16"/>
      <c r="G17" s="26">
        <v>1235789806</v>
      </c>
      <c r="H17" s="6"/>
      <c r="I17" s="26">
        <v>1638442218</v>
      </c>
      <c r="J17" s="6"/>
      <c r="K17" s="26">
        <v>1133686630</v>
      </c>
      <c r="L17" s="6"/>
      <c r="M17" s="26">
        <v>1573010918</v>
      </c>
      <c r="N17" s="24">
        <f t="shared" ref="N17:T17" si="1">SUM(G14:G16)-G17</f>
        <v>0</v>
      </c>
      <c r="O17" s="24">
        <f t="shared" si="1"/>
        <v>0</v>
      </c>
      <c r="P17" s="24">
        <f t="shared" si="1"/>
        <v>0</v>
      </c>
      <c r="Q17" s="24">
        <f t="shared" si="1"/>
        <v>0</v>
      </c>
      <c r="R17" s="24">
        <f t="shared" si="1"/>
        <v>0</v>
      </c>
      <c r="S17" s="24">
        <f t="shared" si="1"/>
        <v>0</v>
      </c>
      <c r="T17" s="24">
        <f t="shared" si="1"/>
        <v>0</v>
      </c>
      <c r="V17" s="3"/>
      <c r="W17" s="3"/>
    </row>
    <row r="18" spans="1:23" ht="17.45" customHeight="1">
      <c r="A18" s="22" t="s">
        <v>184</v>
      </c>
      <c r="B18" s="22"/>
      <c r="C18" s="22"/>
      <c r="D18" s="22"/>
      <c r="E18" s="20"/>
      <c r="F18" s="16"/>
      <c r="G18" s="7">
        <v>189806002</v>
      </c>
      <c r="H18" s="6"/>
      <c r="I18" s="7">
        <v>221759479</v>
      </c>
      <c r="J18" s="6"/>
      <c r="K18" s="7">
        <v>185176829</v>
      </c>
      <c r="L18" s="6"/>
      <c r="M18" s="7">
        <v>222095649</v>
      </c>
      <c r="N18" s="24">
        <f t="shared" ref="N18:T18" si="2">G12-G17-G18</f>
        <v>0</v>
      </c>
      <c r="O18" s="24">
        <f t="shared" si="2"/>
        <v>0</v>
      </c>
      <c r="P18" s="24">
        <f t="shared" si="2"/>
        <v>0</v>
      </c>
      <c r="Q18" s="24">
        <f t="shared" si="2"/>
        <v>0</v>
      </c>
      <c r="R18" s="24">
        <f t="shared" si="2"/>
        <v>0</v>
      </c>
      <c r="S18" s="24">
        <f t="shared" si="2"/>
        <v>0</v>
      </c>
      <c r="T18" s="24">
        <f t="shared" si="2"/>
        <v>0</v>
      </c>
      <c r="V18" s="3"/>
      <c r="W18" s="3"/>
    </row>
    <row r="19" spans="1:23" ht="17.45" customHeight="1">
      <c r="B19" s="16" t="s">
        <v>185</v>
      </c>
      <c r="E19" s="20"/>
      <c r="F19" s="16"/>
      <c r="G19" s="38">
        <v>962766</v>
      </c>
      <c r="H19" s="6"/>
      <c r="I19" s="38">
        <v>1118540</v>
      </c>
      <c r="J19" s="6"/>
      <c r="K19" s="38">
        <v>883328</v>
      </c>
      <c r="L19" s="6"/>
      <c r="M19" s="38">
        <v>1069521</v>
      </c>
      <c r="O19" s="24"/>
      <c r="V19" s="3"/>
      <c r="W19" s="3"/>
    </row>
    <row r="20" spans="1:23" ht="17.45" customHeight="1">
      <c r="A20" s="22" t="s">
        <v>52</v>
      </c>
      <c r="E20" s="20"/>
      <c r="F20" s="16"/>
      <c r="G20" s="7">
        <v>188843236</v>
      </c>
      <c r="H20" s="6"/>
      <c r="I20" s="7">
        <v>220640939</v>
      </c>
      <c r="J20" s="6"/>
      <c r="K20" s="7">
        <v>184293501</v>
      </c>
      <c r="L20" s="6"/>
      <c r="M20" s="7">
        <v>221026128</v>
      </c>
      <c r="N20" s="24">
        <f>G18-G19-G20</f>
        <v>0</v>
      </c>
      <c r="O20" s="24">
        <f t="shared" ref="O20:T20" si="3">H18-H19-H20</f>
        <v>0</v>
      </c>
      <c r="P20" s="24">
        <f t="shared" si="3"/>
        <v>0</v>
      </c>
      <c r="Q20" s="24">
        <f t="shared" si="3"/>
        <v>0</v>
      </c>
      <c r="R20" s="24">
        <f t="shared" si="3"/>
        <v>0</v>
      </c>
      <c r="S20" s="24">
        <f t="shared" si="3"/>
        <v>0</v>
      </c>
      <c r="T20" s="24">
        <f t="shared" si="3"/>
        <v>0</v>
      </c>
      <c r="V20" s="3"/>
      <c r="W20" s="3"/>
    </row>
    <row r="21" spans="1:23" ht="17.45" customHeight="1">
      <c r="B21" s="45" t="s">
        <v>53</v>
      </c>
      <c r="E21" s="20">
        <v>26</v>
      </c>
      <c r="F21" s="16"/>
      <c r="G21" s="38">
        <v>38681205</v>
      </c>
      <c r="H21" s="6"/>
      <c r="I21" s="38">
        <v>45812201</v>
      </c>
      <c r="J21" s="6"/>
      <c r="K21" s="38">
        <v>37461156</v>
      </c>
      <c r="L21" s="6"/>
      <c r="M21" s="38">
        <v>45754237</v>
      </c>
      <c r="O21" s="24"/>
      <c r="V21" s="3"/>
      <c r="W21" s="3"/>
    </row>
    <row r="22" spans="1:23" ht="17.45" customHeight="1">
      <c r="A22" s="22" t="s">
        <v>222</v>
      </c>
      <c r="E22" s="20"/>
      <c r="F22" s="16"/>
      <c r="G22" s="7">
        <v>150162031</v>
      </c>
      <c r="H22" s="6"/>
      <c r="I22" s="7">
        <v>174828738</v>
      </c>
      <c r="J22" s="6"/>
      <c r="K22" s="7">
        <v>146832345</v>
      </c>
      <c r="L22" s="6"/>
      <c r="M22" s="7">
        <v>175271891</v>
      </c>
      <c r="N22" s="24">
        <f>SUM(G20-G21-G22)</f>
        <v>0</v>
      </c>
      <c r="O22" s="24">
        <f t="shared" ref="O22:S22" si="4">SUM(H20-H21-H22)</f>
        <v>0</v>
      </c>
      <c r="P22" s="24">
        <f t="shared" si="4"/>
        <v>0</v>
      </c>
      <c r="Q22" s="24">
        <f t="shared" si="4"/>
        <v>0</v>
      </c>
      <c r="R22" s="24">
        <f t="shared" si="4"/>
        <v>0</v>
      </c>
      <c r="S22" s="24">
        <f t="shared" si="4"/>
        <v>0</v>
      </c>
      <c r="T22" s="24">
        <f>SUM(M20-M21-M22)</f>
        <v>0</v>
      </c>
      <c r="V22" s="3"/>
      <c r="W22" s="3"/>
    </row>
    <row r="23" spans="1:23" ht="6" customHeight="1">
      <c r="A23" s="22"/>
      <c r="E23" s="20"/>
      <c r="F23" s="16"/>
      <c r="G23" s="7"/>
      <c r="H23" s="6"/>
      <c r="I23" s="7"/>
      <c r="J23" s="6"/>
      <c r="K23" s="7"/>
      <c r="L23" s="6"/>
      <c r="M23" s="7"/>
      <c r="N23" s="24"/>
      <c r="O23" s="24"/>
      <c r="P23" s="24"/>
      <c r="Q23" s="24"/>
      <c r="R23" s="24"/>
      <c r="S23" s="24"/>
      <c r="T23" s="24"/>
      <c r="V23" s="3"/>
      <c r="W23" s="3"/>
    </row>
    <row r="24" spans="1:23" ht="17.45" customHeight="1">
      <c r="A24" s="46" t="s">
        <v>142</v>
      </c>
      <c r="B24" s="27"/>
      <c r="C24" s="27"/>
      <c r="D24" s="27"/>
      <c r="E24" s="20"/>
      <c r="F24" s="16"/>
      <c r="G24" s="6"/>
      <c r="H24" s="6"/>
      <c r="I24" s="7"/>
      <c r="J24" s="6"/>
      <c r="K24" s="6"/>
      <c r="L24" s="6"/>
      <c r="M24" s="7" t="s">
        <v>170</v>
      </c>
      <c r="N24" s="24"/>
      <c r="O24" s="24"/>
      <c r="P24" s="24"/>
      <c r="Q24" s="24"/>
      <c r="R24" s="24"/>
      <c r="S24" s="24"/>
      <c r="T24" s="24"/>
      <c r="V24" s="3"/>
      <c r="W24" s="3"/>
    </row>
    <row r="25" spans="1:23" ht="17.45" customHeight="1">
      <c r="A25" s="27" t="s">
        <v>186</v>
      </c>
      <c r="B25" s="27"/>
      <c r="C25" s="27"/>
      <c r="D25" s="27"/>
      <c r="E25" s="20"/>
      <c r="F25" s="16"/>
      <c r="G25" s="7"/>
      <c r="H25" s="6"/>
      <c r="I25" s="7"/>
      <c r="J25" s="6"/>
      <c r="K25" s="6"/>
      <c r="L25" s="6"/>
      <c r="M25" s="6"/>
      <c r="N25" s="24"/>
      <c r="O25" s="24"/>
      <c r="P25" s="24"/>
      <c r="Q25" s="24"/>
      <c r="R25" s="24"/>
      <c r="S25" s="24"/>
      <c r="T25" s="24"/>
      <c r="V25" s="3"/>
      <c r="W25" s="3"/>
    </row>
    <row r="26" spans="1:23" ht="17.45" customHeight="1">
      <c r="A26" s="27" t="s">
        <v>187</v>
      </c>
      <c r="B26" s="27"/>
      <c r="C26" s="27"/>
      <c r="D26" s="27"/>
      <c r="E26" s="20"/>
      <c r="F26" s="16"/>
      <c r="G26" s="7"/>
      <c r="H26" s="6"/>
      <c r="I26" s="7"/>
      <c r="J26" s="6"/>
      <c r="K26" s="7"/>
      <c r="L26" s="6"/>
      <c r="M26" s="6"/>
      <c r="N26" s="24"/>
      <c r="O26" s="24"/>
      <c r="P26" s="24"/>
      <c r="Q26" s="24"/>
      <c r="R26" s="24"/>
      <c r="S26" s="24"/>
      <c r="T26" s="24"/>
      <c r="V26" s="3"/>
      <c r="W26" s="3"/>
    </row>
    <row r="27" spans="1:23" ht="17.45" customHeight="1">
      <c r="A27" s="27"/>
      <c r="B27" s="27" t="s">
        <v>188</v>
      </c>
      <c r="C27" s="27"/>
      <c r="D27" s="27"/>
      <c r="E27" s="20"/>
      <c r="F27" s="16"/>
      <c r="G27" s="7">
        <v>-14729261</v>
      </c>
      <c r="H27" s="6"/>
      <c r="I27" s="7">
        <v>0</v>
      </c>
      <c r="J27" s="6"/>
      <c r="K27" s="7">
        <v>-14729261</v>
      </c>
      <c r="L27" s="6"/>
      <c r="M27" s="7">
        <v>0</v>
      </c>
      <c r="N27" s="24"/>
      <c r="O27" s="24"/>
      <c r="P27" s="24"/>
      <c r="Q27" s="24"/>
      <c r="R27" s="24"/>
      <c r="S27" s="24"/>
      <c r="T27" s="24"/>
      <c r="V27" s="3"/>
      <c r="W27" s="3"/>
    </row>
    <row r="28" spans="1:23" ht="17.45" customHeight="1">
      <c r="A28" s="27" t="s">
        <v>189</v>
      </c>
      <c r="B28" s="27"/>
      <c r="C28" s="27"/>
      <c r="D28" s="27"/>
      <c r="E28" s="20">
        <v>26</v>
      </c>
      <c r="F28" s="16"/>
      <c r="G28" s="38">
        <v>2945852</v>
      </c>
      <c r="H28" s="6"/>
      <c r="I28" s="38">
        <v>0</v>
      </c>
      <c r="J28" s="6"/>
      <c r="K28" s="38">
        <v>2945852</v>
      </c>
      <c r="L28" s="6"/>
      <c r="M28" s="38">
        <v>0</v>
      </c>
      <c r="N28" s="24"/>
      <c r="O28" s="24"/>
      <c r="P28" s="24"/>
      <c r="Q28" s="24"/>
      <c r="R28" s="24"/>
      <c r="S28" s="24"/>
      <c r="T28" s="24"/>
      <c r="V28" s="3"/>
      <c r="W28" s="3"/>
    </row>
    <row r="29" spans="1:23" ht="17.45" customHeight="1">
      <c r="A29" s="27"/>
      <c r="B29" s="27" t="s">
        <v>190</v>
      </c>
      <c r="C29" s="27"/>
      <c r="D29" s="27"/>
      <c r="E29" s="20"/>
      <c r="F29" s="16"/>
      <c r="G29" s="7">
        <v>-11783409</v>
      </c>
      <c r="H29" s="6"/>
      <c r="I29" s="7">
        <v>0</v>
      </c>
      <c r="J29" s="6"/>
      <c r="K29" s="7">
        <v>-11783409</v>
      </c>
      <c r="L29" s="6"/>
      <c r="M29" s="7">
        <v>0</v>
      </c>
      <c r="N29" s="24"/>
      <c r="O29" s="24"/>
      <c r="P29" s="24"/>
      <c r="Q29" s="24"/>
      <c r="R29" s="24"/>
      <c r="S29" s="24"/>
      <c r="T29" s="24"/>
      <c r="V29" s="3"/>
      <c r="W29" s="3"/>
    </row>
    <row r="30" spans="1:23" ht="17.25" customHeight="1">
      <c r="A30" s="27" t="s">
        <v>220</v>
      </c>
      <c r="B30" s="27"/>
      <c r="C30" s="27"/>
      <c r="D30" s="27"/>
      <c r="E30" s="20"/>
      <c r="F30" s="16"/>
      <c r="N30" s="24"/>
      <c r="O30" s="24"/>
      <c r="P30" s="24"/>
      <c r="Q30" s="24"/>
      <c r="R30" s="24"/>
      <c r="S30" s="24"/>
      <c r="T30" s="24"/>
      <c r="V30" s="3"/>
      <c r="W30" s="3"/>
    </row>
    <row r="31" spans="1:23" ht="17.25" customHeight="1">
      <c r="A31" s="27"/>
      <c r="B31" s="27" t="s">
        <v>221</v>
      </c>
      <c r="C31" s="27"/>
      <c r="D31" s="27"/>
      <c r="E31" s="20"/>
      <c r="F31" s="16"/>
      <c r="G31" s="7">
        <v>1903703</v>
      </c>
      <c r="H31" s="6"/>
      <c r="I31" s="7">
        <v>0</v>
      </c>
      <c r="J31" s="6"/>
      <c r="K31" s="7">
        <v>1293805</v>
      </c>
      <c r="L31" s="6"/>
      <c r="M31" s="7">
        <v>0</v>
      </c>
      <c r="N31" s="24"/>
      <c r="O31" s="24"/>
      <c r="P31" s="24"/>
      <c r="Q31" s="24"/>
      <c r="R31" s="24"/>
      <c r="S31" s="24"/>
      <c r="T31" s="24"/>
      <c r="V31" s="3"/>
      <c r="W31" s="3"/>
    </row>
    <row r="32" spans="1:23" ht="17.25" customHeight="1">
      <c r="A32" s="27" t="s">
        <v>189</v>
      </c>
      <c r="B32" s="27"/>
      <c r="C32" s="27"/>
      <c r="D32" s="27"/>
      <c r="E32" s="20">
        <v>26</v>
      </c>
      <c r="F32" s="16"/>
      <c r="G32" s="38">
        <v>-380741</v>
      </c>
      <c r="H32" s="6"/>
      <c r="I32" s="38">
        <v>0</v>
      </c>
      <c r="J32" s="6"/>
      <c r="K32" s="38">
        <v>-258761</v>
      </c>
      <c r="L32" s="6"/>
      <c r="M32" s="38">
        <v>0</v>
      </c>
      <c r="N32" s="24"/>
      <c r="O32" s="24"/>
      <c r="P32" s="24"/>
      <c r="Q32" s="24"/>
      <c r="R32" s="24"/>
      <c r="S32" s="24"/>
      <c r="T32" s="24"/>
      <c r="V32" s="3"/>
      <c r="W32" s="3"/>
    </row>
    <row r="33" spans="1:23" ht="17.45" customHeight="1">
      <c r="A33" s="27"/>
      <c r="B33" s="27" t="s">
        <v>190</v>
      </c>
      <c r="C33" s="27"/>
      <c r="D33" s="27"/>
      <c r="E33" s="20"/>
      <c r="F33" s="16"/>
      <c r="G33" s="26">
        <v>1522962</v>
      </c>
      <c r="H33" s="6"/>
      <c r="I33" s="26">
        <v>0</v>
      </c>
      <c r="J33" s="6"/>
      <c r="K33" s="26">
        <v>1035044</v>
      </c>
      <c r="L33" s="6"/>
      <c r="M33" s="26">
        <v>0</v>
      </c>
      <c r="N33" s="24"/>
      <c r="O33" s="24"/>
      <c r="P33" s="24"/>
      <c r="Q33" s="24"/>
      <c r="R33" s="24"/>
      <c r="S33" s="24"/>
      <c r="T33" s="24"/>
      <c r="V33" s="3"/>
      <c r="W33" s="3"/>
    </row>
    <row r="34" spans="1:23" ht="17.45" customHeight="1">
      <c r="A34" s="27" t="s">
        <v>191</v>
      </c>
      <c r="B34" s="27"/>
      <c r="C34" s="27"/>
      <c r="D34" s="27"/>
      <c r="E34" s="20"/>
      <c r="F34" s="16"/>
      <c r="G34" s="7">
        <v>-10260447</v>
      </c>
      <c r="H34" s="6"/>
      <c r="I34" s="7">
        <v>0</v>
      </c>
      <c r="J34" s="6"/>
      <c r="K34" s="7">
        <v>-10748365</v>
      </c>
      <c r="L34" s="6"/>
      <c r="M34" s="7">
        <v>0</v>
      </c>
      <c r="N34" s="24"/>
      <c r="O34" s="24"/>
      <c r="P34" s="24"/>
      <c r="Q34" s="24"/>
      <c r="R34" s="24"/>
      <c r="S34" s="24"/>
      <c r="T34" s="24"/>
      <c r="V34" s="3"/>
      <c r="W34" s="3"/>
    </row>
    <row r="35" spans="1:23" ht="17.45" customHeight="1">
      <c r="A35" s="22" t="s">
        <v>54</v>
      </c>
      <c r="E35" s="16"/>
      <c r="F35" s="16"/>
      <c r="G35" s="26">
        <f>G29+G33</f>
        <v>-10260447</v>
      </c>
      <c r="H35" s="6"/>
      <c r="I35" s="26">
        <v>0</v>
      </c>
      <c r="J35" s="6"/>
      <c r="K35" s="26">
        <f>K29+K33</f>
        <v>-10748365</v>
      </c>
      <c r="L35" s="6"/>
      <c r="M35" s="26">
        <v>0</v>
      </c>
      <c r="N35" s="24"/>
      <c r="O35" s="24"/>
      <c r="P35" s="24"/>
      <c r="Q35" s="24"/>
      <c r="R35" s="24"/>
      <c r="S35" s="24"/>
      <c r="T35" s="24"/>
      <c r="V35" s="3"/>
      <c r="W35" s="3"/>
    </row>
    <row r="36" spans="1:23" ht="17.45" customHeight="1" thickBot="1">
      <c r="A36" s="22" t="s">
        <v>55</v>
      </c>
      <c r="E36" s="16"/>
      <c r="F36" s="16"/>
      <c r="G36" s="35">
        <v>139901584</v>
      </c>
      <c r="H36" s="6"/>
      <c r="I36" s="35">
        <v>174828738</v>
      </c>
      <c r="J36" s="6"/>
      <c r="K36" s="35">
        <v>136083980</v>
      </c>
      <c r="L36" s="6"/>
      <c r="M36" s="35">
        <v>175271891</v>
      </c>
      <c r="N36" s="24">
        <f t="shared" ref="N36:T36" si="5">G22+G35-G36</f>
        <v>0</v>
      </c>
      <c r="O36" s="24">
        <f t="shared" si="5"/>
        <v>0</v>
      </c>
      <c r="P36" s="24">
        <f t="shared" si="5"/>
        <v>0</v>
      </c>
      <c r="Q36" s="24">
        <f t="shared" si="5"/>
        <v>0</v>
      </c>
      <c r="R36" s="24">
        <f t="shared" si="5"/>
        <v>0</v>
      </c>
      <c r="S36" s="24">
        <f t="shared" si="5"/>
        <v>0</v>
      </c>
      <c r="T36" s="24">
        <f t="shared" si="5"/>
        <v>0</v>
      </c>
      <c r="V36" s="3"/>
      <c r="W36" s="3"/>
    </row>
    <row r="37" spans="1:23" ht="10.5" customHeight="1" thickTop="1">
      <c r="E37" s="16"/>
      <c r="F37" s="16"/>
      <c r="G37" s="1"/>
      <c r="H37" s="1"/>
      <c r="I37" s="7"/>
      <c r="J37" s="1"/>
      <c r="K37" s="1"/>
      <c r="L37" s="1"/>
      <c r="M37" s="1"/>
    </row>
    <row r="38" spans="1:23" ht="18" customHeight="1">
      <c r="A38" s="174" t="s">
        <v>136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</row>
    <row r="39" spans="1:23" ht="9" customHeight="1">
      <c r="E39" s="16"/>
      <c r="F39" s="1"/>
      <c r="G39" s="1"/>
      <c r="H39" s="1"/>
      <c r="I39" s="1"/>
      <c r="J39" s="1"/>
      <c r="K39" s="1"/>
      <c r="L39" s="1"/>
      <c r="M39" s="24"/>
    </row>
    <row r="40" spans="1:23" ht="21">
      <c r="A40" s="174" t="s">
        <v>137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</row>
    <row r="41" spans="1:23" ht="19.5" customHeight="1">
      <c r="A41" s="174" t="s">
        <v>162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</row>
    <row r="42" spans="1:23" ht="15.6" customHeight="1">
      <c r="A42" s="174" t="s">
        <v>138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23" ht="21" customHeight="1">
      <c r="A43" s="176" t="s">
        <v>109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</row>
    <row r="44" spans="1:23" ht="23.25">
      <c r="A44" s="178" t="s">
        <v>0</v>
      </c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</row>
    <row r="45" spans="1:23" ht="23.25">
      <c r="A45" s="178" t="s">
        <v>104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</row>
    <row r="46" spans="1:23" ht="23.25">
      <c r="A46" s="178" t="str">
        <f>A4</f>
        <v>สำหรับปีสิ้นสุดวันที่ 31 ธันวาคม 2567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</row>
    <row r="47" spans="1:23" ht="9.9499999999999993" customHeight="1">
      <c r="E47" s="16"/>
      <c r="F47" s="16"/>
      <c r="I47" s="1"/>
      <c r="J47" s="1"/>
      <c r="K47" s="1"/>
      <c r="L47" s="1"/>
      <c r="M47" s="1"/>
    </row>
    <row r="48" spans="1:23" ht="20.100000000000001" customHeight="1">
      <c r="E48" s="16"/>
      <c r="F48" s="16"/>
      <c r="G48" s="17"/>
      <c r="H48" s="17"/>
      <c r="I48" s="17"/>
      <c r="J48" s="17"/>
      <c r="K48" s="17"/>
      <c r="L48" s="17"/>
      <c r="M48" s="18" t="s">
        <v>1</v>
      </c>
    </row>
    <row r="49" spans="1:20" ht="20.100000000000001" customHeight="1">
      <c r="E49" s="16"/>
      <c r="F49" s="16"/>
      <c r="G49" s="179" t="s">
        <v>2</v>
      </c>
      <c r="H49" s="179"/>
      <c r="I49" s="179"/>
      <c r="J49" s="20"/>
      <c r="K49" s="179" t="s">
        <v>3</v>
      </c>
      <c r="L49" s="179"/>
      <c r="M49" s="179"/>
    </row>
    <row r="50" spans="1:20" ht="20.100000000000001" customHeight="1">
      <c r="E50" s="21" t="s">
        <v>4</v>
      </c>
      <c r="F50" s="16"/>
      <c r="G50" s="19">
        <f>G8</f>
        <v>2567</v>
      </c>
      <c r="H50" s="20"/>
      <c r="I50" s="19">
        <f>I8</f>
        <v>2566</v>
      </c>
      <c r="J50" s="20"/>
      <c r="K50" s="19">
        <f>G50</f>
        <v>2567</v>
      </c>
      <c r="L50" s="20"/>
      <c r="M50" s="19">
        <f>I50</f>
        <v>2566</v>
      </c>
    </row>
    <row r="51" spans="1:20" ht="21" customHeight="1">
      <c r="A51" s="22" t="s">
        <v>56</v>
      </c>
      <c r="E51" s="16"/>
      <c r="F51" s="16"/>
      <c r="G51" s="6"/>
      <c r="H51" s="6"/>
      <c r="I51" s="6"/>
      <c r="J51" s="6"/>
      <c r="K51" s="6"/>
      <c r="L51" s="6"/>
      <c r="M51" s="6"/>
    </row>
    <row r="52" spans="1:20" ht="21" customHeight="1" thickBot="1">
      <c r="B52" s="16" t="s">
        <v>127</v>
      </c>
      <c r="E52" s="16"/>
      <c r="F52" s="16"/>
      <c r="G52" s="7">
        <v>148296126</v>
      </c>
      <c r="H52" s="6"/>
      <c r="I52" s="7">
        <v>175045883</v>
      </c>
      <c r="J52" s="6"/>
      <c r="K52" s="35">
        <v>146832345</v>
      </c>
      <c r="L52" s="6"/>
      <c r="M52" s="35">
        <v>175271891</v>
      </c>
    </row>
    <row r="53" spans="1:20" ht="21" customHeight="1" thickTop="1">
      <c r="B53" s="16" t="s">
        <v>60</v>
      </c>
      <c r="E53" s="16"/>
      <c r="F53" s="16"/>
      <c r="G53" s="6"/>
      <c r="H53" s="6"/>
      <c r="I53" s="7"/>
      <c r="J53" s="6"/>
      <c r="K53" s="6"/>
      <c r="L53" s="6"/>
      <c r="M53" s="7"/>
    </row>
    <row r="54" spans="1:20" ht="21" customHeight="1">
      <c r="C54" s="16" t="s">
        <v>61</v>
      </c>
      <c r="E54" s="16"/>
      <c r="F54" s="16"/>
      <c r="G54" s="7">
        <v>1865905</v>
      </c>
      <c r="H54" s="6"/>
      <c r="I54" s="7">
        <v>-217145</v>
      </c>
      <c r="J54" s="6"/>
      <c r="K54" s="6"/>
      <c r="L54" s="6"/>
      <c r="M54" s="7"/>
    </row>
    <row r="55" spans="1:20" ht="21" customHeight="1" thickBot="1">
      <c r="E55" s="16"/>
      <c r="F55" s="16"/>
      <c r="G55" s="28">
        <v>150162031</v>
      </c>
      <c r="H55" s="6"/>
      <c r="I55" s="28">
        <v>174828738</v>
      </c>
      <c r="J55" s="6"/>
      <c r="K55" s="6"/>
      <c r="L55" s="6"/>
      <c r="M55" s="7"/>
      <c r="N55" s="24">
        <f>SUM(G52:G54)-G55</f>
        <v>0</v>
      </c>
      <c r="O55" s="24">
        <f t="shared" ref="O55:Q55" si="6">SUM(H52:H54)-H55</f>
        <v>0</v>
      </c>
      <c r="P55" s="24">
        <f t="shared" si="6"/>
        <v>0</v>
      </c>
      <c r="Q55" s="24">
        <f t="shared" si="6"/>
        <v>0</v>
      </c>
      <c r="R55" s="24"/>
      <c r="S55" s="24"/>
      <c r="T55" s="24"/>
    </row>
    <row r="56" spans="1:20" ht="21" customHeight="1" thickTop="1">
      <c r="A56" s="22" t="s">
        <v>57</v>
      </c>
      <c r="E56" s="16"/>
      <c r="F56" s="16"/>
      <c r="G56" s="6"/>
      <c r="H56" s="6"/>
      <c r="I56" s="7"/>
      <c r="J56" s="6"/>
      <c r="K56" s="6"/>
      <c r="L56" s="6"/>
      <c r="M56" s="7"/>
      <c r="N56" s="24">
        <f>G55-G22</f>
        <v>0</v>
      </c>
      <c r="O56" s="24">
        <f>H55-H36</f>
        <v>0</v>
      </c>
      <c r="P56" s="24">
        <f>I55-I22</f>
        <v>0</v>
      </c>
      <c r="Q56" s="24">
        <f>J55-J36</f>
        <v>0</v>
      </c>
      <c r="R56" s="24">
        <f>K52-K22</f>
        <v>0</v>
      </c>
      <c r="S56" s="24">
        <f>L52-L36</f>
        <v>0</v>
      </c>
      <c r="T56" s="24">
        <f>M52-M22</f>
        <v>0</v>
      </c>
    </row>
    <row r="57" spans="1:20" ht="21" customHeight="1" thickBot="1">
      <c r="B57" s="16" t="s">
        <v>127</v>
      </c>
      <c r="E57" s="16"/>
      <c r="F57" s="16"/>
      <c r="G57" s="7">
        <v>138035679</v>
      </c>
      <c r="H57" s="6"/>
      <c r="I57" s="7">
        <v>175045883</v>
      </c>
      <c r="J57" s="6"/>
      <c r="K57" s="35">
        <v>136083980</v>
      </c>
      <c r="L57" s="6"/>
      <c r="M57" s="35">
        <v>175271891</v>
      </c>
    </row>
    <row r="58" spans="1:20" ht="21" customHeight="1" thickTop="1">
      <c r="B58" s="16" t="s">
        <v>60</v>
      </c>
      <c r="E58" s="16"/>
      <c r="F58" s="16"/>
      <c r="G58" s="6"/>
      <c r="H58" s="6"/>
      <c r="I58" s="7"/>
      <c r="J58" s="6"/>
      <c r="K58" s="6"/>
      <c r="L58" s="6"/>
      <c r="M58" s="7"/>
    </row>
    <row r="59" spans="1:20" ht="21" customHeight="1">
      <c r="C59" s="16" t="s">
        <v>61</v>
      </c>
      <c r="E59" s="16"/>
      <c r="F59" s="16"/>
      <c r="G59" s="7">
        <v>1865905</v>
      </c>
      <c r="H59" s="6"/>
      <c r="I59" s="7">
        <v>-217145</v>
      </c>
      <c r="J59" s="6"/>
      <c r="K59" s="6"/>
      <c r="L59" s="6"/>
      <c r="M59" s="7"/>
    </row>
    <row r="60" spans="1:20" ht="21" customHeight="1" thickBot="1">
      <c r="E60" s="16"/>
      <c r="F60" s="16"/>
      <c r="G60" s="28">
        <v>139901584</v>
      </c>
      <c r="H60" s="6"/>
      <c r="I60" s="28">
        <v>174828738</v>
      </c>
      <c r="J60" s="6"/>
      <c r="K60" s="6"/>
      <c r="L60" s="6"/>
      <c r="M60" s="7"/>
      <c r="N60" s="24">
        <f>G36-G60</f>
        <v>0</v>
      </c>
      <c r="O60" s="24">
        <f t="shared" ref="O60" si="7">H55-H60</f>
        <v>0</v>
      </c>
      <c r="P60" s="24">
        <f>I36-I60</f>
        <v>0</v>
      </c>
      <c r="R60" s="24">
        <f>K57-K36</f>
        <v>0</v>
      </c>
      <c r="S60" s="24">
        <f t="shared" ref="S60" si="8">L52-L57</f>
        <v>0</v>
      </c>
      <c r="T60" s="24">
        <f>M57-M36</f>
        <v>0</v>
      </c>
    </row>
    <row r="61" spans="1:20" s="48" customFormat="1" ht="21" customHeight="1" thickTop="1">
      <c r="A61" s="47" t="s">
        <v>58</v>
      </c>
      <c r="E61" s="49">
        <v>27</v>
      </c>
      <c r="F61" s="50"/>
      <c r="G61" s="51"/>
      <c r="H61" s="52"/>
      <c r="I61" s="53"/>
      <c r="J61" s="52"/>
      <c r="K61" s="51"/>
      <c r="L61" s="51"/>
      <c r="M61" s="53"/>
      <c r="O61" s="8"/>
      <c r="P61" s="8"/>
      <c r="Q61" s="8"/>
      <c r="R61" s="8"/>
    </row>
    <row r="62" spans="1:20" s="48" customFormat="1" ht="21" customHeight="1">
      <c r="A62" s="54" t="s">
        <v>59</v>
      </c>
      <c r="E62" s="55"/>
      <c r="F62" s="50"/>
      <c r="G62" s="51"/>
      <c r="H62" s="52"/>
      <c r="I62" s="53"/>
      <c r="J62" s="51"/>
      <c r="K62" s="51"/>
      <c r="L62" s="51"/>
      <c r="M62" s="53"/>
    </row>
    <row r="63" spans="1:20" s="48" customFormat="1" ht="21" customHeight="1" thickBot="1">
      <c r="B63" s="56" t="s">
        <v>192</v>
      </c>
      <c r="E63" s="57"/>
      <c r="F63" s="50"/>
      <c r="G63" s="58">
        <v>0.221</v>
      </c>
      <c r="H63" s="59"/>
      <c r="I63" s="58">
        <v>0.28000000000000003</v>
      </c>
      <c r="J63" s="59"/>
      <c r="K63" s="58">
        <v>0.218</v>
      </c>
      <c r="L63" s="59"/>
      <c r="M63" s="58">
        <v>0.28000000000000003</v>
      </c>
    </row>
    <row r="64" spans="1:20" s="48" customFormat="1" ht="21" customHeight="1" thickTop="1">
      <c r="B64" s="56"/>
      <c r="E64" s="57"/>
      <c r="F64" s="50"/>
      <c r="G64" s="173"/>
      <c r="H64" s="59"/>
      <c r="I64" s="60"/>
      <c r="J64" s="59"/>
      <c r="K64" s="173"/>
      <c r="L64" s="59"/>
      <c r="M64" s="60"/>
    </row>
    <row r="65" spans="1:13" s="48" customFormat="1" ht="21" customHeight="1">
      <c r="B65" s="56"/>
      <c r="E65" s="57"/>
      <c r="F65" s="50"/>
      <c r="G65" s="173"/>
      <c r="H65" s="59"/>
      <c r="I65" s="60"/>
      <c r="J65" s="59"/>
      <c r="K65" s="173"/>
      <c r="L65" s="59"/>
      <c r="M65" s="60"/>
    </row>
    <row r="66" spans="1:13" s="48" customFormat="1" ht="18" customHeight="1">
      <c r="B66" s="56"/>
      <c r="E66" s="61"/>
      <c r="F66" s="50"/>
      <c r="G66" s="62"/>
      <c r="H66" s="63"/>
      <c r="I66" s="62"/>
      <c r="J66" s="63"/>
      <c r="K66" s="62"/>
      <c r="L66" s="63"/>
      <c r="M66" s="60"/>
    </row>
    <row r="67" spans="1:13" s="48" customFormat="1" ht="18" customHeight="1">
      <c r="A67" s="174" t="s">
        <v>136</v>
      </c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</row>
    <row r="68" spans="1:13" s="48" customFormat="1" ht="18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</row>
    <row r="69" spans="1:13" s="48" customFormat="1" ht="18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</row>
    <row r="70" spans="1:13" s="48" customFormat="1" ht="18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</row>
    <row r="71" spans="1:13" s="48" customFormat="1" ht="18" customHeight="1">
      <c r="A71" s="174" t="s">
        <v>161</v>
      </c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</row>
    <row r="72" spans="1:13" s="48" customFormat="1" ht="18" customHeight="1">
      <c r="A72" s="174" t="s">
        <v>225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</row>
    <row r="73" spans="1:13" ht="21">
      <c r="A73" s="174" t="s">
        <v>138</v>
      </c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</row>
    <row r="74" spans="1:13" ht="21">
      <c r="E74" s="16"/>
      <c r="F74" s="1"/>
      <c r="G74" s="1"/>
      <c r="H74" s="1"/>
      <c r="I74" s="1"/>
      <c r="J74" s="1"/>
      <c r="K74" s="1"/>
      <c r="L74" s="1"/>
      <c r="M74" s="24"/>
    </row>
    <row r="75" spans="1:13" ht="21">
      <c r="E75" s="16"/>
      <c r="F75" s="1"/>
      <c r="G75" s="1"/>
      <c r="H75" s="1"/>
      <c r="I75" s="1"/>
      <c r="J75" s="1"/>
      <c r="K75" s="1"/>
      <c r="L75" s="1"/>
      <c r="M75" s="24"/>
    </row>
    <row r="76" spans="1:13" ht="21">
      <c r="A76" s="174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</row>
    <row r="77" spans="1:13" ht="15.6" customHeight="1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</row>
    <row r="78" spans="1:13" ht="20.100000000000001" customHeight="1">
      <c r="E78" s="16"/>
      <c r="F78" s="16"/>
      <c r="G78" s="2"/>
      <c r="H78" s="2"/>
      <c r="I78" s="2"/>
      <c r="J78" s="2"/>
      <c r="K78" s="2"/>
      <c r="L78" s="2"/>
      <c r="M78" s="2"/>
    </row>
    <row r="79" spans="1:13" ht="20.100000000000001" customHeight="1">
      <c r="E79" s="16"/>
      <c r="F79" s="16"/>
      <c r="G79" s="2"/>
      <c r="H79" s="2"/>
      <c r="I79" s="2"/>
      <c r="J79" s="2"/>
      <c r="K79" s="2"/>
      <c r="L79" s="2"/>
      <c r="M79" s="2"/>
    </row>
    <row r="80" spans="1:13" ht="20.100000000000001" customHeight="1">
      <c r="E80" s="16"/>
      <c r="F80" s="16"/>
      <c r="G80" s="2"/>
      <c r="H80" s="2"/>
      <c r="I80" s="2"/>
      <c r="J80" s="2"/>
      <c r="K80" s="2"/>
      <c r="L80" s="2"/>
      <c r="M80" s="2"/>
    </row>
    <row r="81" spans="1:13" ht="20.100000000000001" customHeight="1">
      <c r="E81" s="16"/>
      <c r="F81" s="16"/>
      <c r="G81" s="2"/>
      <c r="H81" s="2"/>
      <c r="I81" s="2"/>
      <c r="J81" s="2"/>
      <c r="K81" s="2"/>
      <c r="L81" s="2"/>
      <c r="M81" s="2"/>
    </row>
    <row r="82" spans="1:13" ht="20.100000000000001" customHeight="1">
      <c r="E82" s="16"/>
      <c r="F82" s="16"/>
      <c r="G82" s="2"/>
      <c r="H82" s="2"/>
      <c r="I82" s="2"/>
      <c r="J82" s="2"/>
      <c r="K82" s="2"/>
      <c r="L82" s="2"/>
      <c r="M82" s="2"/>
    </row>
    <row r="83" spans="1:13" ht="24.95" customHeight="1">
      <c r="A83" s="31"/>
      <c r="E83" s="16"/>
      <c r="F83" s="16"/>
    </row>
    <row r="84" spans="1:13" ht="20.100000000000001" customHeight="1">
      <c r="E84" s="16"/>
      <c r="F84" s="16"/>
    </row>
    <row r="85" spans="1:13" ht="20.100000000000001" customHeight="1">
      <c r="E85" s="16"/>
      <c r="F85" s="16"/>
    </row>
    <row r="86" spans="1:13" ht="20.100000000000001" customHeight="1">
      <c r="E86" s="16"/>
      <c r="F86" s="16"/>
    </row>
    <row r="87" spans="1:13" ht="20.100000000000001" customHeight="1">
      <c r="E87" s="16"/>
      <c r="F87" s="16"/>
    </row>
    <row r="88" spans="1:13" ht="20.100000000000001" customHeight="1">
      <c r="E88" s="16"/>
      <c r="F88" s="16"/>
    </row>
    <row r="89" spans="1:13" ht="20.100000000000001" customHeight="1">
      <c r="E89" s="16"/>
      <c r="F89" s="16"/>
    </row>
    <row r="90" spans="1:13" ht="20.100000000000001" customHeight="1">
      <c r="E90" s="16"/>
      <c r="F90" s="16"/>
    </row>
    <row r="91" spans="1:13" ht="20.100000000000001" customHeight="1">
      <c r="E91" s="16"/>
      <c r="F91" s="16"/>
    </row>
    <row r="92" spans="1:13" ht="20.100000000000001" customHeight="1">
      <c r="E92" s="21"/>
      <c r="F92" s="16"/>
    </row>
    <row r="93" spans="1:13" ht="20.100000000000001" customHeight="1">
      <c r="E93" s="16"/>
      <c r="F93" s="16"/>
    </row>
    <row r="94" spans="1:13" ht="20.100000000000001" customHeight="1">
      <c r="E94" s="16"/>
      <c r="F94" s="16"/>
    </row>
    <row r="95" spans="1:13" ht="20.100000000000001" customHeight="1">
      <c r="E95" s="16"/>
      <c r="F95" s="16"/>
    </row>
    <row r="96" spans="1:13" ht="20.100000000000001" customHeight="1">
      <c r="E96" s="16"/>
      <c r="F96" s="16"/>
    </row>
    <row r="97" s="16" customFormat="1" ht="20.100000000000001" customHeight="1"/>
    <row r="98" s="16" customFormat="1" ht="20.100000000000001" customHeight="1"/>
    <row r="99" s="16" customFormat="1" ht="20.100000000000001" customHeight="1"/>
    <row r="100" s="16" customFormat="1" ht="20.100000000000001" customHeight="1"/>
    <row r="101" s="16" customFormat="1" ht="20.100000000000001" customHeight="1"/>
    <row r="102" s="16" customFormat="1" ht="20.100000000000001" customHeight="1"/>
    <row r="103" s="16" customFormat="1" ht="20.100000000000001" customHeight="1"/>
    <row r="104" s="16" customFormat="1" ht="20.100000000000001" customHeight="1"/>
    <row r="105" s="16" customFormat="1" ht="20.100000000000001" customHeight="1"/>
    <row r="106" s="16" customFormat="1" ht="20.100000000000001" customHeight="1"/>
    <row r="107" s="16" customFormat="1" ht="20.100000000000001" customHeight="1"/>
    <row r="108" s="16" customFormat="1" ht="20.100000000000001" customHeight="1"/>
    <row r="109" s="16" customFormat="1" ht="20.100000000000001" customHeight="1"/>
    <row r="110" s="16" customFormat="1" ht="20.100000000000001" customHeight="1"/>
    <row r="111" s="16" customFormat="1" ht="20.100000000000001" customHeight="1"/>
    <row r="112" s="16" customFormat="1" ht="20.100000000000001" customHeight="1"/>
    <row r="113" s="16" customFormat="1" ht="20.100000000000001" customHeight="1"/>
    <row r="114" s="16" customFormat="1" ht="20.100000000000001" customHeight="1"/>
    <row r="115" s="16" customFormat="1" ht="20.100000000000001" customHeight="1"/>
    <row r="116" s="16" customFormat="1" ht="20.100000000000001" customHeight="1"/>
    <row r="117" s="16" customFormat="1" ht="20.100000000000001" customHeight="1"/>
    <row r="118" s="16" customFormat="1" ht="20.100000000000001" customHeight="1"/>
    <row r="119" s="16" customFormat="1" ht="20.100000000000001" customHeight="1"/>
    <row r="120" s="16" customFormat="1" ht="20.100000000000001" customHeight="1"/>
    <row r="121" s="16" customFormat="1" ht="20.100000000000001" customHeight="1"/>
    <row r="122" s="16" customFormat="1" ht="20.100000000000001" customHeight="1"/>
    <row r="123" s="16" customFormat="1" ht="20.100000000000001" customHeight="1"/>
    <row r="124" s="16" customFormat="1" ht="20.100000000000001" customHeight="1"/>
    <row r="125" s="16" customFormat="1" ht="20.100000000000001" customHeight="1"/>
    <row r="126" s="16" customFormat="1" ht="20.100000000000001" customHeight="1"/>
    <row r="127" s="16" customFormat="1" ht="20.100000000000001" customHeight="1"/>
    <row r="128" s="16" customFormat="1" ht="20.100000000000001" customHeight="1"/>
    <row r="129" s="16" customFormat="1" ht="20.100000000000001" customHeight="1"/>
    <row r="130" s="16" customFormat="1" ht="20.100000000000001" customHeight="1"/>
    <row r="131" s="16" customFormat="1" ht="20.100000000000001" customHeight="1"/>
    <row r="132" s="16" customFormat="1" ht="20.100000000000001" customHeight="1"/>
    <row r="133" s="16" customFormat="1" ht="20.100000000000001" customHeight="1"/>
    <row r="134" s="16" customFormat="1" ht="20.100000000000001" customHeight="1"/>
    <row r="135" s="16" customFormat="1" ht="20.100000000000001" customHeight="1"/>
    <row r="136" s="16" customFormat="1" ht="20.100000000000001" customHeight="1"/>
    <row r="137" s="16" customFormat="1" ht="20.100000000000001" customHeight="1"/>
    <row r="138" s="16" customFormat="1" ht="20.100000000000001" customHeight="1"/>
    <row r="139" s="16" customFormat="1" ht="20.100000000000001" customHeight="1"/>
    <row r="140" s="16" customFormat="1" ht="20.100000000000001" customHeight="1"/>
    <row r="141" s="16" customFormat="1" ht="20.100000000000001" customHeight="1"/>
    <row r="142" s="16" customFormat="1" ht="20.100000000000001" customHeight="1"/>
  </sheetData>
  <mergeCells count="22">
    <mergeCell ref="A44:M44"/>
    <mergeCell ref="A45:M45"/>
    <mergeCell ref="A73:M73"/>
    <mergeCell ref="A76:M76"/>
    <mergeCell ref="A77:M77"/>
    <mergeCell ref="A46:M46"/>
    <mergeCell ref="G49:I49"/>
    <mergeCell ref="K49:M49"/>
    <mergeCell ref="A67:M67"/>
    <mergeCell ref="A71:M71"/>
    <mergeCell ref="A72:M72"/>
    <mergeCell ref="A41:M41"/>
    <mergeCell ref="A1:M1"/>
    <mergeCell ref="A43:M43"/>
    <mergeCell ref="A2:M2"/>
    <mergeCell ref="A3:M3"/>
    <mergeCell ref="A4:M4"/>
    <mergeCell ref="G7:I7"/>
    <mergeCell ref="K7:M7"/>
    <mergeCell ref="A38:M38"/>
    <mergeCell ref="A40:M40"/>
    <mergeCell ref="A42:M42"/>
  </mergeCells>
  <pageMargins left="0.78740157480314965" right="0.39370078740157483" top="0.82677165354330717" bottom="0.6692913385826772" header="0.51181102362204722" footer="0.6692913385826772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42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41C08-1268-464D-A3FC-6094E3D4D962}">
  <sheetPr>
    <tabColor theme="7" tint="0.39997558519241921"/>
  </sheetPr>
  <dimension ref="A1:AB92"/>
  <sheetViews>
    <sheetView view="pageBreakPreview" zoomScaleNormal="100" zoomScaleSheetLayoutView="100" workbookViewId="0">
      <selection sqref="A1:X1"/>
    </sheetView>
  </sheetViews>
  <sheetFormatPr defaultColWidth="9.125" defaultRowHeight="20.100000000000001" customHeight="1"/>
  <cols>
    <col min="1" max="4" width="1.125" style="97" customWidth="1"/>
    <col min="5" max="5" width="28.375" style="97" customWidth="1"/>
    <col min="6" max="6" width="6.125" style="98" customWidth="1"/>
    <col min="7" max="7" width="0.875" style="99" customWidth="1"/>
    <col min="8" max="8" width="11.25" style="101" customWidth="1"/>
    <col min="9" max="9" width="0.875" style="101" customWidth="1"/>
    <col min="10" max="10" width="10.875" style="101" customWidth="1"/>
    <col min="11" max="11" width="1" style="102" customWidth="1"/>
    <col min="12" max="12" width="9.875" style="101" bestFit="1" customWidth="1"/>
    <col min="13" max="13" width="1" style="101" customWidth="1"/>
    <col min="14" max="14" width="13.5" style="4" customWidth="1"/>
    <col min="15" max="15" width="0.875" style="102" customWidth="1"/>
    <col min="16" max="16" width="15.625" style="102" customWidth="1"/>
    <col min="17" max="17" width="1.125" style="102" customWidth="1"/>
    <col min="18" max="18" width="12" style="102" bestFit="1" customWidth="1"/>
    <col min="19" max="19" width="0.875" style="102" customWidth="1"/>
    <col min="20" max="20" width="11" style="102" customWidth="1"/>
    <col min="21" max="21" width="0.875" style="102" customWidth="1"/>
    <col min="22" max="22" width="11.375" style="102" customWidth="1"/>
    <col min="23" max="23" width="0.875" style="102" customWidth="1"/>
    <col min="24" max="24" width="10.5" style="102" customWidth="1"/>
    <col min="25" max="25" width="9.125" style="97"/>
    <col min="26" max="26" width="9.125" style="97" bestFit="1" customWidth="1"/>
    <col min="27" max="27" width="10.125" style="97" bestFit="1" customWidth="1"/>
    <col min="28" max="16384" width="9.125" style="97"/>
  </cols>
  <sheetData>
    <row r="1" spans="1:27" s="65" customFormat="1" ht="21.95" customHeight="1">
      <c r="A1" s="180" t="s">
        <v>108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</row>
    <row r="2" spans="1:27" s="65" customFormat="1" ht="21.95" customHeight="1">
      <c r="A2" s="182" t="s">
        <v>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</row>
    <row r="3" spans="1:27" s="65" customFormat="1" ht="21.95" customHeight="1">
      <c r="A3" s="183" t="s">
        <v>223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</row>
    <row r="4" spans="1:27" s="65" customFormat="1" ht="21.95" customHeight="1">
      <c r="A4" s="184" t="s">
        <v>183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</row>
    <row r="5" spans="1:27" s="65" customFormat="1" ht="4.5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7" s="69" customFormat="1" ht="17.100000000000001" customHeight="1">
      <c r="A6" s="67"/>
      <c r="B6" s="67"/>
      <c r="C6" s="67"/>
      <c r="D6" s="67"/>
      <c r="E6" s="67"/>
      <c r="F6" s="68"/>
      <c r="G6" s="68"/>
      <c r="H6" s="185" t="s">
        <v>1</v>
      </c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</row>
    <row r="7" spans="1:27" s="69" customFormat="1" ht="17.100000000000001" customHeight="1">
      <c r="A7" s="70"/>
      <c r="B7" s="70"/>
      <c r="C7" s="70"/>
      <c r="D7" s="70"/>
      <c r="E7" s="70"/>
      <c r="F7" s="71"/>
      <c r="G7" s="71"/>
      <c r="H7" s="186" t="s">
        <v>2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</row>
    <row r="8" spans="1:27" s="69" customFormat="1" ht="17.100000000000001" customHeight="1">
      <c r="A8" s="70"/>
      <c r="B8" s="70"/>
      <c r="C8" s="70"/>
      <c r="D8" s="70"/>
      <c r="E8" s="70"/>
      <c r="F8" s="71"/>
      <c r="G8" s="71"/>
      <c r="H8" s="73"/>
      <c r="I8" s="73"/>
      <c r="J8" s="73"/>
      <c r="K8" s="73"/>
      <c r="L8" s="187" t="s">
        <v>35</v>
      </c>
      <c r="M8" s="187"/>
      <c r="N8" s="187"/>
      <c r="O8" s="73"/>
      <c r="P8" s="187" t="s">
        <v>180</v>
      </c>
      <c r="Q8" s="187"/>
      <c r="R8" s="187"/>
      <c r="S8" s="73"/>
      <c r="T8" s="73"/>
      <c r="U8" s="73"/>
      <c r="V8" s="73"/>
      <c r="W8" s="73"/>
      <c r="X8" s="73"/>
    </row>
    <row r="9" spans="1:27" s="69" customFormat="1" ht="17.100000000000001" customHeight="1">
      <c r="A9" s="70"/>
      <c r="B9" s="70"/>
      <c r="C9" s="70"/>
      <c r="D9" s="70"/>
      <c r="E9" s="70"/>
      <c r="F9" s="71"/>
      <c r="G9" s="71"/>
      <c r="H9" s="73"/>
      <c r="I9" s="73"/>
      <c r="J9" s="73"/>
      <c r="K9" s="73"/>
      <c r="L9" s="73"/>
      <c r="M9" s="73"/>
      <c r="N9" s="73"/>
      <c r="O9" s="73"/>
      <c r="P9" s="73" t="s">
        <v>193</v>
      </c>
      <c r="Q9" s="73"/>
      <c r="R9" s="73"/>
      <c r="S9" s="73"/>
      <c r="T9" s="73"/>
      <c r="U9" s="73"/>
      <c r="V9" s="73"/>
      <c r="W9" s="73"/>
      <c r="X9" s="73"/>
    </row>
    <row r="10" spans="1:27" s="69" customFormat="1" ht="17.100000000000001" customHeight="1">
      <c r="A10" s="70"/>
      <c r="B10" s="70"/>
      <c r="C10" s="70"/>
      <c r="D10" s="70"/>
      <c r="E10" s="70"/>
      <c r="F10" s="71"/>
      <c r="G10" s="71"/>
      <c r="H10" s="73"/>
      <c r="I10" s="73"/>
      <c r="J10" s="73"/>
      <c r="K10" s="73"/>
      <c r="L10" s="73"/>
      <c r="M10" s="73"/>
      <c r="N10" s="73"/>
      <c r="O10" s="73"/>
      <c r="P10" s="72" t="s">
        <v>194</v>
      </c>
      <c r="Q10" s="73"/>
      <c r="R10" s="73"/>
      <c r="S10" s="73"/>
      <c r="T10" s="73"/>
      <c r="U10" s="73"/>
      <c r="V10" s="73" t="s">
        <v>78</v>
      </c>
      <c r="W10" s="73"/>
      <c r="X10" s="73"/>
    </row>
    <row r="11" spans="1:27" s="69" customFormat="1" ht="17.100000000000001" customHeight="1">
      <c r="A11" s="70"/>
      <c r="B11" s="70"/>
      <c r="C11" s="70"/>
      <c r="D11" s="70"/>
      <c r="E11" s="70"/>
      <c r="F11" s="71"/>
      <c r="G11" s="71"/>
      <c r="H11" s="74"/>
      <c r="I11" s="74"/>
      <c r="J11" s="74"/>
      <c r="K11" s="74"/>
      <c r="L11" s="74" t="s">
        <v>63</v>
      </c>
      <c r="M11" s="74"/>
      <c r="N11" s="74"/>
      <c r="O11" s="74"/>
      <c r="P11" s="74" t="s">
        <v>195</v>
      </c>
      <c r="Q11" s="74"/>
      <c r="R11" s="74" t="s">
        <v>198</v>
      </c>
      <c r="S11" s="74"/>
      <c r="T11" s="75" t="s">
        <v>66</v>
      </c>
      <c r="U11" s="73"/>
      <c r="V11" s="73" t="s">
        <v>79</v>
      </c>
      <c r="W11" s="74"/>
      <c r="X11" s="74"/>
    </row>
    <row r="12" spans="1:27" s="69" customFormat="1" ht="17.100000000000001" customHeight="1">
      <c r="A12" s="70"/>
      <c r="B12" s="70"/>
      <c r="C12" s="70"/>
      <c r="D12" s="70"/>
      <c r="E12" s="70"/>
      <c r="F12" s="65"/>
      <c r="G12" s="71"/>
      <c r="H12" s="76" t="s">
        <v>130</v>
      </c>
      <c r="I12" s="73"/>
      <c r="J12" s="76" t="s">
        <v>64</v>
      </c>
      <c r="K12" s="73"/>
      <c r="L12" s="76" t="s">
        <v>65</v>
      </c>
      <c r="M12" s="73"/>
      <c r="N12" s="76"/>
      <c r="O12" s="73"/>
      <c r="P12" s="76" t="s">
        <v>196</v>
      </c>
      <c r="Q12" s="73"/>
      <c r="R12" s="76" t="s">
        <v>199</v>
      </c>
      <c r="S12" s="73"/>
      <c r="T12" s="75" t="s">
        <v>69</v>
      </c>
      <c r="U12" s="73"/>
      <c r="V12" s="74" t="s">
        <v>80</v>
      </c>
      <c r="W12" s="73"/>
      <c r="X12" s="73" t="s">
        <v>66</v>
      </c>
    </row>
    <row r="13" spans="1:27" s="69" customFormat="1" ht="17.100000000000001" customHeight="1">
      <c r="A13" s="188"/>
      <c r="B13" s="188"/>
      <c r="C13" s="188"/>
      <c r="D13" s="188"/>
      <c r="E13" s="188"/>
      <c r="F13" s="74" t="s">
        <v>4</v>
      </c>
      <c r="G13" s="71"/>
      <c r="H13" s="72" t="s">
        <v>67</v>
      </c>
      <c r="I13" s="73"/>
      <c r="J13" s="72" t="s">
        <v>125</v>
      </c>
      <c r="K13" s="73"/>
      <c r="L13" s="72" t="s">
        <v>68</v>
      </c>
      <c r="M13" s="73"/>
      <c r="N13" s="72" t="s">
        <v>41</v>
      </c>
      <c r="O13" s="73"/>
      <c r="P13" s="72" t="s">
        <v>197</v>
      </c>
      <c r="Q13" s="73"/>
      <c r="R13" s="72" t="s">
        <v>200</v>
      </c>
      <c r="S13" s="73"/>
      <c r="T13" s="72" t="s">
        <v>129</v>
      </c>
      <c r="U13" s="73"/>
      <c r="V13" s="72" t="s">
        <v>81</v>
      </c>
      <c r="W13" s="73"/>
      <c r="X13" s="72" t="s">
        <v>69</v>
      </c>
    </row>
    <row r="14" spans="1:27" s="86" customFormat="1" ht="17.100000000000001" customHeight="1">
      <c r="A14" s="77" t="s">
        <v>201</v>
      </c>
      <c r="B14" s="78"/>
      <c r="C14" s="77"/>
      <c r="D14" s="77"/>
      <c r="E14" s="77"/>
      <c r="F14" s="79"/>
      <c r="G14" s="77"/>
      <c r="H14" s="80">
        <v>308959857</v>
      </c>
      <c r="I14" s="81"/>
      <c r="J14" s="80">
        <v>239022544</v>
      </c>
      <c r="K14" s="81"/>
      <c r="L14" s="80">
        <v>33750000</v>
      </c>
      <c r="M14" s="81"/>
      <c r="N14" s="80">
        <v>217965325</v>
      </c>
      <c r="O14" s="81"/>
      <c r="P14" s="82">
        <v>0</v>
      </c>
      <c r="Q14" s="81"/>
      <c r="R14" s="82">
        <v>0</v>
      </c>
      <c r="S14" s="81"/>
      <c r="T14" s="80">
        <v>799697726</v>
      </c>
      <c r="U14" s="81"/>
      <c r="V14" s="80">
        <v>23672934</v>
      </c>
      <c r="W14" s="81"/>
      <c r="X14" s="80">
        <v>823370660</v>
      </c>
      <c r="Y14" s="83"/>
      <c r="Z14" s="84">
        <f>SUM(H14:R14)-T14</f>
        <v>0</v>
      </c>
      <c r="AA14" s="85">
        <f t="shared" ref="AA14:AA24" si="0">T14+V14-X14</f>
        <v>0</v>
      </c>
    </row>
    <row r="15" spans="1:27" s="86" customFormat="1" ht="17.100000000000001" customHeight="1">
      <c r="A15" s="65" t="s">
        <v>202</v>
      </c>
      <c r="B15" s="71"/>
      <c r="C15" s="65"/>
      <c r="D15" s="65"/>
      <c r="E15" s="65"/>
      <c r="F15" s="79"/>
      <c r="G15" s="77"/>
      <c r="H15" s="81">
        <v>27090365</v>
      </c>
      <c r="I15" s="81"/>
      <c r="J15" s="81">
        <v>27090365</v>
      </c>
      <c r="K15" s="81"/>
      <c r="L15" s="82">
        <v>0</v>
      </c>
      <c r="M15" s="81"/>
      <c r="N15" s="82">
        <v>0</v>
      </c>
      <c r="O15" s="81"/>
      <c r="P15" s="82">
        <v>0</v>
      </c>
      <c r="Q15" s="81"/>
      <c r="R15" s="82">
        <v>0</v>
      </c>
      <c r="S15" s="81"/>
      <c r="T15" s="81">
        <v>54180730</v>
      </c>
      <c r="U15" s="81"/>
      <c r="V15" s="82">
        <v>0</v>
      </c>
      <c r="W15" s="81"/>
      <c r="X15" s="81">
        <v>54180730</v>
      </c>
      <c r="Y15" s="83"/>
      <c r="Z15" s="84">
        <f t="shared" ref="Z15:Z20" si="1">SUM(H15:R15)-T15</f>
        <v>0</v>
      </c>
      <c r="AA15" s="85">
        <f t="shared" si="0"/>
        <v>0</v>
      </c>
    </row>
    <row r="16" spans="1:27" s="86" customFormat="1" ht="17.100000000000001" customHeight="1">
      <c r="A16" s="65" t="s">
        <v>128</v>
      </c>
      <c r="B16" s="71"/>
      <c r="C16" s="65"/>
      <c r="D16" s="65"/>
      <c r="E16" s="65"/>
      <c r="F16" s="79">
        <v>31</v>
      </c>
      <c r="G16" s="77"/>
      <c r="H16" s="82">
        <v>0</v>
      </c>
      <c r="I16" s="82"/>
      <c r="J16" s="82">
        <v>0</v>
      </c>
      <c r="K16" s="81"/>
      <c r="L16" s="82">
        <v>0</v>
      </c>
      <c r="M16" s="81"/>
      <c r="N16" s="81">
        <v>-156294932</v>
      </c>
      <c r="O16" s="81"/>
      <c r="P16" s="82">
        <v>0</v>
      </c>
      <c r="Q16" s="81"/>
      <c r="R16" s="82">
        <v>0</v>
      </c>
      <c r="S16" s="81"/>
      <c r="T16" s="81">
        <v>-156294932</v>
      </c>
      <c r="U16" s="81"/>
      <c r="V16" s="82">
        <v>0</v>
      </c>
      <c r="W16" s="81"/>
      <c r="X16" s="81">
        <v>-156294932</v>
      </c>
      <c r="Y16" s="83"/>
      <c r="Z16" s="84">
        <f t="shared" si="1"/>
        <v>0</v>
      </c>
      <c r="AA16" s="85">
        <f t="shared" si="0"/>
        <v>0</v>
      </c>
    </row>
    <row r="17" spans="1:28" s="86" customFormat="1" ht="17.100000000000001" customHeight="1">
      <c r="A17" s="65" t="s">
        <v>82</v>
      </c>
      <c r="B17" s="78"/>
      <c r="C17" s="77"/>
      <c r="D17" s="77"/>
      <c r="E17" s="77"/>
      <c r="F17" s="79"/>
      <c r="G17" s="77"/>
      <c r="H17" s="82">
        <v>0</v>
      </c>
      <c r="I17" s="81"/>
      <c r="J17" s="82">
        <v>0</v>
      </c>
      <c r="K17" s="81"/>
      <c r="L17" s="82">
        <v>0</v>
      </c>
      <c r="M17" s="81"/>
      <c r="N17" s="81">
        <v>175045883</v>
      </c>
      <c r="O17" s="81"/>
      <c r="P17" s="87">
        <v>0</v>
      </c>
      <c r="Q17" s="81"/>
      <c r="R17" s="87">
        <v>0</v>
      </c>
      <c r="S17" s="81"/>
      <c r="T17" s="81">
        <v>175045883</v>
      </c>
      <c r="U17" s="81"/>
      <c r="V17" s="81">
        <v>-217145</v>
      </c>
      <c r="W17" s="81"/>
      <c r="X17" s="81">
        <v>174828738</v>
      </c>
      <c r="Y17" s="83"/>
      <c r="Z17" s="84">
        <f t="shared" si="1"/>
        <v>0</v>
      </c>
      <c r="AA17" s="85">
        <f t="shared" si="0"/>
        <v>0</v>
      </c>
    </row>
    <row r="18" spans="1:28" s="86" customFormat="1" ht="17.100000000000001" customHeight="1">
      <c r="A18" s="77" t="s">
        <v>165</v>
      </c>
      <c r="B18" s="78"/>
      <c r="C18" s="77"/>
      <c r="D18" s="77"/>
      <c r="E18" s="77"/>
      <c r="F18" s="77"/>
      <c r="G18" s="77"/>
      <c r="H18" s="80">
        <v>336050222</v>
      </c>
      <c r="I18" s="81"/>
      <c r="J18" s="80">
        <v>266112909</v>
      </c>
      <c r="K18" s="81"/>
      <c r="L18" s="80">
        <v>33750000</v>
      </c>
      <c r="M18" s="81"/>
      <c r="N18" s="80">
        <v>236716276</v>
      </c>
      <c r="O18" s="81"/>
      <c r="P18" s="82">
        <v>0</v>
      </c>
      <c r="Q18" s="81"/>
      <c r="R18" s="82">
        <v>0</v>
      </c>
      <c r="S18" s="81"/>
      <c r="T18" s="80">
        <v>872629407</v>
      </c>
      <c r="U18" s="81"/>
      <c r="V18" s="80">
        <v>23455789</v>
      </c>
      <c r="W18" s="81"/>
      <c r="X18" s="80">
        <v>896085196</v>
      </c>
      <c r="Y18" s="83"/>
      <c r="Z18" s="84">
        <f t="shared" si="1"/>
        <v>0</v>
      </c>
      <c r="AA18" s="85">
        <f t="shared" si="0"/>
        <v>0</v>
      </c>
    </row>
    <row r="19" spans="1:28" s="86" customFormat="1" ht="17.100000000000001" customHeight="1">
      <c r="A19" s="65" t="s">
        <v>128</v>
      </c>
      <c r="B19" s="71"/>
      <c r="C19" s="65"/>
      <c r="D19" s="65"/>
      <c r="E19" s="65"/>
      <c r="F19" s="79">
        <v>31</v>
      </c>
      <c r="G19" s="77"/>
      <c r="H19" s="82">
        <v>0</v>
      </c>
      <c r="I19" s="81">
        <v>0</v>
      </c>
      <c r="J19" s="82">
        <v>0</v>
      </c>
      <c r="K19" s="81"/>
      <c r="L19" s="82">
        <v>0</v>
      </c>
      <c r="M19" s="81"/>
      <c r="N19" s="81">
        <v>-120973536</v>
      </c>
      <c r="O19" s="81"/>
      <c r="P19" s="82">
        <v>0</v>
      </c>
      <c r="Q19" s="81"/>
      <c r="R19" s="82">
        <v>0</v>
      </c>
      <c r="S19" s="81"/>
      <c r="T19" s="81">
        <v>-120973536</v>
      </c>
      <c r="U19" s="81"/>
      <c r="V19" s="82">
        <v>0</v>
      </c>
      <c r="W19" s="81"/>
      <c r="X19" s="81">
        <v>-120973536</v>
      </c>
      <c r="Y19" s="83"/>
      <c r="Z19" s="84">
        <f t="shared" si="1"/>
        <v>0</v>
      </c>
      <c r="AA19" s="85">
        <f t="shared" si="0"/>
        <v>0</v>
      </c>
    </row>
    <row r="20" spans="1:28" s="86" customFormat="1" ht="17.100000000000001" customHeight="1">
      <c r="A20" s="65" t="s">
        <v>82</v>
      </c>
      <c r="B20" s="78"/>
      <c r="C20" s="77"/>
      <c r="D20" s="77"/>
      <c r="E20" s="77"/>
      <c r="F20" s="79"/>
      <c r="G20" s="77"/>
      <c r="H20" s="82">
        <v>0</v>
      </c>
      <c r="I20" s="81"/>
      <c r="J20" s="82">
        <v>0</v>
      </c>
      <c r="K20" s="81"/>
      <c r="L20" s="82">
        <v>0</v>
      </c>
      <c r="M20" s="81"/>
      <c r="N20" s="81">
        <v>148296126</v>
      </c>
      <c r="O20" s="81"/>
      <c r="P20" s="82">
        <v>0</v>
      </c>
      <c r="Q20" s="81"/>
      <c r="R20" s="82">
        <v>0</v>
      </c>
      <c r="S20" s="81"/>
      <c r="T20" s="81">
        <v>148296126</v>
      </c>
      <c r="U20" s="88"/>
      <c r="V20" s="81">
        <v>1865905</v>
      </c>
      <c r="W20" s="88"/>
      <c r="X20" s="81">
        <v>150162031</v>
      </c>
      <c r="Y20" s="83"/>
      <c r="Z20" s="84">
        <f t="shared" si="1"/>
        <v>0</v>
      </c>
      <c r="AA20" s="85">
        <f t="shared" si="0"/>
        <v>0</v>
      </c>
    </row>
    <row r="21" spans="1:28" s="86" customFormat="1" ht="17.100000000000001" customHeight="1">
      <c r="A21" s="65" t="s">
        <v>203</v>
      </c>
      <c r="B21" s="78"/>
      <c r="C21" s="77"/>
      <c r="D21" s="77"/>
      <c r="E21" s="77"/>
      <c r="F21" s="79"/>
      <c r="G21" s="77"/>
      <c r="H21" s="82">
        <v>0</v>
      </c>
      <c r="I21" s="81"/>
      <c r="J21" s="82">
        <v>0</v>
      </c>
      <c r="K21" s="81"/>
      <c r="L21" s="82">
        <v>0</v>
      </c>
      <c r="M21" s="81"/>
      <c r="N21" s="120">
        <v>1522962</v>
      </c>
      <c r="O21" s="81"/>
      <c r="P21" s="81">
        <v>-11783409</v>
      </c>
      <c r="Q21" s="81"/>
      <c r="R21" s="81">
        <v>-11783409</v>
      </c>
      <c r="S21" s="81"/>
      <c r="T21" s="81">
        <v>-10260447</v>
      </c>
      <c r="U21" s="88"/>
      <c r="V21" s="82">
        <v>0</v>
      </c>
      <c r="W21" s="88"/>
      <c r="X21" s="81">
        <f>SUM(T21:V21)</f>
        <v>-10260447</v>
      </c>
      <c r="Y21" s="83"/>
      <c r="Z21" s="84">
        <f>SUM(H21:O21)+R21-T21</f>
        <v>0</v>
      </c>
      <c r="AA21" s="85">
        <f t="shared" si="0"/>
        <v>0</v>
      </c>
      <c r="AB21" s="89"/>
    </row>
    <row r="22" spans="1:28" s="86" customFormat="1" ht="17.100000000000001" customHeight="1">
      <c r="A22" s="65" t="s">
        <v>216</v>
      </c>
      <c r="B22" s="90"/>
      <c r="C22" s="90"/>
      <c r="D22" s="90"/>
      <c r="E22" s="90"/>
      <c r="F22" s="79"/>
      <c r="G22" s="77"/>
      <c r="H22" s="82"/>
      <c r="I22" s="81"/>
      <c r="J22" s="82"/>
      <c r="K22" s="81"/>
      <c r="L22" s="82"/>
      <c r="M22" s="81"/>
      <c r="N22" s="81"/>
      <c r="O22" s="81"/>
      <c r="P22" s="81"/>
      <c r="Q22" s="81"/>
      <c r="R22" s="81"/>
      <c r="S22" s="81"/>
      <c r="T22" s="81"/>
      <c r="U22" s="88"/>
      <c r="V22" s="81"/>
      <c r="W22" s="88"/>
      <c r="X22" s="81"/>
      <c r="Y22" s="83"/>
      <c r="Z22" s="84"/>
      <c r="AA22" s="85"/>
      <c r="AB22" s="89"/>
    </row>
    <row r="23" spans="1:28" s="86" customFormat="1" ht="17.100000000000001" customHeight="1">
      <c r="A23" s="65"/>
      <c r="B23" s="90" t="s">
        <v>217</v>
      </c>
      <c r="C23" s="90"/>
      <c r="D23" s="90"/>
      <c r="E23" s="90"/>
      <c r="F23" s="79"/>
      <c r="G23" s="77"/>
      <c r="H23" s="82">
        <v>0</v>
      </c>
      <c r="I23" s="81"/>
      <c r="J23" s="82">
        <v>0</v>
      </c>
      <c r="K23" s="81"/>
      <c r="L23" s="82">
        <v>0</v>
      </c>
      <c r="M23" s="81"/>
      <c r="N23" s="81">
        <v>-600</v>
      </c>
      <c r="O23" s="81"/>
      <c r="P23" s="82">
        <v>0</v>
      </c>
      <c r="Q23" s="81"/>
      <c r="R23" s="82">
        <v>0</v>
      </c>
      <c r="S23" s="81"/>
      <c r="T23" s="81">
        <v>-600</v>
      </c>
      <c r="U23" s="88"/>
      <c r="V23" s="82">
        <v>0</v>
      </c>
      <c r="W23" s="88"/>
      <c r="X23" s="81">
        <v>-600</v>
      </c>
      <c r="Y23" s="83"/>
      <c r="Z23" s="84"/>
      <c r="AA23" s="85"/>
      <c r="AB23" s="89"/>
    </row>
    <row r="24" spans="1:28" s="86" customFormat="1" ht="20.25" thickBot="1">
      <c r="A24" s="77" t="s">
        <v>204</v>
      </c>
      <c r="B24" s="78"/>
      <c r="C24" s="77"/>
      <c r="D24" s="77"/>
      <c r="E24" s="77"/>
      <c r="F24" s="77"/>
      <c r="G24" s="77"/>
      <c r="H24" s="91">
        <f>SUM(H18:H23)</f>
        <v>336050222</v>
      </c>
      <c r="I24" s="92"/>
      <c r="J24" s="91">
        <f>SUM(J18:J23)</f>
        <v>266112909</v>
      </c>
      <c r="K24" s="81"/>
      <c r="L24" s="91">
        <f>SUM(L18:L23)</f>
        <v>33750000</v>
      </c>
      <c r="M24" s="81"/>
      <c r="N24" s="91">
        <f>SUM(N18:N23)</f>
        <v>265561228</v>
      </c>
      <c r="O24" s="88"/>
      <c r="P24" s="91">
        <f>SUM(P18:P23)</f>
        <v>-11783409</v>
      </c>
      <c r="Q24" s="88"/>
      <c r="R24" s="91">
        <f>SUM(R18:R23)</f>
        <v>-11783409</v>
      </c>
      <c r="S24" s="88"/>
      <c r="T24" s="91">
        <f>SUM(T18:T23)</f>
        <v>889690950</v>
      </c>
      <c r="U24" s="88"/>
      <c r="V24" s="91">
        <f>SUM(V18:V23)</f>
        <v>25321694</v>
      </c>
      <c r="W24" s="88"/>
      <c r="X24" s="91">
        <v>915012644</v>
      </c>
      <c r="Y24" s="83"/>
      <c r="Z24" s="84">
        <f>SUM(H24:O24)+R24-T24</f>
        <v>0</v>
      </c>
      <c r="AA24" s="85">
        <f t="shared" si="0"/>
        <v>0</v>
      </c>
    </row>
    <row r="25" spans="1:28" s="65" customFormat="1" ht="7.5" customHeight="1" thickTop="1">
      <c r="A25" s="93"/>
      <c r="B25" s="71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5"/>
      <c r="V25" s="94"/>
      <c r="X25" s="94"/>
    </row>
    <row r="26" spans="1:28" s="65" customFormat="1" ht="7.5" customHeight="1">
      <c r="A26" s="93"/>
      <c r="B26" s="71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5"/>
      <c r="V26" s="94"/>
      <c r="X26" s="94"/>
    </row>
    <row r="27" spans="1:28" s="65" customFormat="1" ht="7.5" customHeight="1">
      <c r="A27" s="93"/>
      <c r="B27" s="71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V27" s="94"/>
      <c r="X27" s="94"/>
    </row>
    <row r="28" spans="1:28" s="65" customFormat="1" ht="21">
      <c r="A28" s="174" t="s">
        <v>136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</row>
    <row r="29" spans="1:28" s="65" customFormat="1" ht="2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8" s="65" customFormat="1" ht="21">
      <c r="A30" s="174" t="s">
        <v>161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</row>
    <row r="31" spans="1:28" s="69" customFormat="1" ht="18.75" customHeight="1">
      <c r="A31" s="174" t="s">
        <v>162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96"/>
    </row>
    <row r="32" spans="1:28" ht="16.5" customHeight="1">
      <c r="A32" s="174" t="s">
        <v>138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</row>
    <row r="33" spans="7:24" ht="20.100000000000001" customHeight="1">
      <c r="H33" s="100">
        <f t="shared" ref="H33:N33" si="2">SUM(H14:H17)-H18</f>
        <v>0</v>
      </c>
      <c r="I33" s="100">
        <f t="shared" si="2"/>
        <v>0</v>
      </c>
      <c r="J33" s="100">
        <f t="shared" si="2"/>
        <v>0</v>
      </c>
      <c r="K33" s="100">
        <f t="shared" si="2"/>
        <v>0</v>
      </c>
      <c r="L33" s="100">
        <f t="shared" si="2"/>
        <v>0</v>
      </c>
      <c r="M33" s="100">
        <f t="shared" si="2"/>
        <v>0</v>
      </c>
      <c r="N33" s="100">
        <f t="shared" si="2"/>
        <v>0</v>
      </c>
      <c r="O33" s="100">
        <f t="shared" ref="O33:T33" si="3">SUM(O14:O17)-O18</f>
        <v>0</v>
      </c>
      <c r="P33" s="100">
        <f t="shared" si="3"/>
        <v>0</v>
      </c>
      <c r="Q33" s="100">
        <f t="shared" si="3"/>
        <v>0</v>
      </c>
      <c r="R33" s="100">
        <f t="shared" si="3"/>
        <v>0</v>
      </c>
      <c r="S33" s="100">
        <f t="shared" si="3"/>
        <v>0</v>
      </c>
      <c r="T33" s="100">
        <f t="shared" si="3"/>
        <v>0</v>
      </c>
      <c r="U33" s="100">
        <f>SUM(U14:U17)-U18</f>
        <v>0</v>
      </c>
      <c r="V33" s="100">
        <f>SUM(V14:V17)-V18</f>
        <v>0</v>
      </c>
      <c r="W33" s="100">
        <f>SUM(W14:W17)-W18</f>
        <v>0</v>
      </c>
      <c r="X33" s="100">
        <f>SUM(X14:X17)-X18</f>
        <v>0</v>
      </c>
    </row>
    <row r="34" spans="7:24" ht="20.100000000000001" customHeight="1">
      <c r="G34" s="100">
        <f t="shared" ref="G34:M34" si="4">SUM(G18:G23)-G24</f>
        <v>0</v>
      </c>
      <c r="H34" s="100">
        <f t="shared" si="4"/>
        <v>0</v>
      </c>
      <c r="I34" s="100">
        <f t="shared" si="4"/>
        <v>0</v>
      </c>
      <c r="J34" s="100">
        <f t="shared" si="4"/>
        <v>0</v>
      </c>
      <c r="K34" s="100">
        <f t="shared" si="4"/>
        <v>0</v>
      </c>
      <c r="L34" s="100">
        <f t="shared" si="4"/>
        <v>0</v>
      </c>
      <c r="M34" s="100">
        <f t="shared" si="4"/>
        <v>0</v>
      </c>
      <c r="N34" s="100">
        <f>SUM(N18:N23)-N24</f>
        <v>0</v>
      </c>
      <c r="O34" s="100">
        <f t="shared" ref="O34:X34" si="5">SUM(O18:O23)-O24</f>
        <v>0</v>
      </c>
      <c r="P34" s="100">
        <f t="shared" si="5"/>
        <v>0</v>
      </c>
      <c r="Q34" s="100">
        <f t="shared" si="5"/>
        <v>0</v>
      </c>
      <c r="R34" s="100">
        <f t="shared" si="5"/>
        <v>0</v>
      </c>
      <c r="S34" s="100">
        <f t="shared" si="5"/>
        <v>0</v>
      </c>
      <c r="T34" s="100">
        <f t="shared" si="5"/>
        <v>0</v>
      </c>
      <c r="U34" s="100">
        <f t="shared" si="5"/>
        <v>0</v>
      </c>
      <c r="V34" s="100">
        <f t="shared" si="5"/>
        <v>0</v>
      </c>
      <c r="W34" s="100">
        <f t="shared" si="5"/>
        <v>0</v>
      </c>
      <c r="X34" s="100">
        <f t="shared" si="5"/>
        <v>0</v>
      </c>
    </row>
    <row r="35" spans="7:24" ht="20.100000000000001" customHeight="1">
      <c r="H35" s="101">
        <f>H24-งบฐานะการเงิน!F98</f>
        <v>0</v>
      </c>
      <c r="J35" s="101">
        <f>J24-งบฐานะการเงิน!F99</f>
        <v>0</v>
      </c>
      <c r="L35" s="101">
        <f>L24-งบฐานะการเงิน!F101</f>
        <v>0</v>
      </c>
      <c r="N35" s="4">
        <f>N24-งบฐานะการเงิน!F102</f>
        <v>0</v>
      </c>
      <c r="R35" s="102">
        <f>R24-งบฐานะการเงิน!F103</f>
        <v>0</v>
      </c>
      <c r="T35" s="102">
        <f>T24-งบฐานะการเงิน!F104</f>
        <v>0</v>
      </c>
      <c r="V35" s="102">
        <f>V24-งบฐานะการเงิน!F106</f>
        <v>0</v>
      </c>
      <c r="X35" s="102">
        <f>X24-งบฐานะการเงิน!F107</f>
        <v>0</v>
      </c>
    </row>
    <row r="92" spans="5:5" ht="20.100000000000001" customHeight="1">
      <c r="E92" s="98"/>
    </row>
  </sheetData>
  <mergeCells count="13">
    <mergeCell ref="A28:X28"/>
    <mergeCell ref="A30:X30"/>
    <mergeCell ref="A31:X31"/>
    <mergeCell ref="A32:X32"/>
    <mergeCell ref="H7:X7"/>
    <mergeCell ref="L8:N8"/>
    <mergeCell ref="A13:E13"/>
    <mergeCell ref="P8:R8"/>
    <mergeCell ref="A1:X1"/>
    <mergeCell ref="A2:X2"/>
    <mergeCell ref="A3:X3"/>
    <mergeCell ref="A4:X4"/>
    <mergeCell ref="H6:X6"/>
  </mergeCells>
  <printOptions horizontalCentered="1"/>
  <pageMargins left="0.511811023622047" right="0.39370078740157499" top="0.57677165399999997" bottom="0.66929133858267698" header="0.511811023622047" footer="0.55118110236220497"/>
  <pageSetup paperSize="9" scale="84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84E8D-041D-4066-BE13-6511E74F4AEF}">
  <sheetPr>
    <tabColor theme="7" tint="0.39997558519241921"/>
  </sheetPr>
  <dimension ref="A1:X91"/>
  <sheetViews>
    <sheetView view="pageBreakPreview" zoomScaleNormal="120" zoomScaleSheetLayoutView="100" workbookViewId="0">
      <selection sqref="A1:T1"/>
    </sheetView>
  </sheetViews>
  <sheetFormatPr defaultColWidth="9.125" defaultRowHeight="20.100000000000001" customHeight="1"/>
  <cols>
    <col min="1" max="4" width="1.125" style="65" customWidth="1"/>
    <col min="5" max="5" width="28.875" style="65" customWidth="1"/>
    <col min="6" max="6" width="8.25" style="127" customWidth="1"/>
    <col min="7" max="7" width="0.875" style="128" customWidth="1"/>
    <col min="8" max="8" width="15.125" style="129" customWidth="1"/>
    <col min="9" max="9" width="0.875" style="129" customWidth="1"/>
    <col min="10" max="10" width="15.125" style="129" customWidth="1"/>
    <col min="11" max="11" width="1" style="130" customWidth="1"/>
    <col min="12" max="12" width="15.125" style="129" customWidth="1"/>
    <col min="13" max="13" width="0.875" style="129" customWidth="1"/>
    <col min="14" max="14" width="15.125" style="5" customWidth="1"/>
    <col min="15" max="15" width="0.875" style="130" customWidth="1"/>
    <col min="16" max="16" width="17.875" style="130" bestFit="1" customWidth="1"/>
    <col min="17" max="17" width="1" style="130" customWidth="1"/>
    <col min="18" max="18" width="12" style="130" bestFit="1" customWidth="1"/>
    <col min="19" max="19" width="1" style="130" customWidth="1"/>
    <col min="20" max="20" width="15.125" style="130" customWidth="1"/>
    <col min="21" max="21" width="9.125" style="65"/>
    <col min="22" max="22" width="9.875" style="65" bestFit="1" customWidth="1"/>
    <col min="23" max="16384" width="9.125" style="65"/>
  </cols>
  <sheetData>
    <row r="1" spans="1:24" ht="22.35" customHeight="1">
      <c r="A1" s="180" t="s">
        <v>110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</row>
    <row r="2" spans="1:24" ht="22.35" customHeight="1">
      <c r="A2" s="182" t="s">
        <v>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</row>
    <row r="3" spans="1:24" ht="22.35" customHeight="1">
      <c r="A3" s="183" t="s">
        <v>223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4" ht="22.35" customHeight="1">
      <c r="A4" s="183" t="s">
        <v>183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4" ht="5.45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105" customFormat="1" ht="19.350000000000001" customHeight="1">
      <c r="A6" s="103"/>
      <c r="B6" s="103"/>
      <c r="C6" s="103"/>
      <c r="D6" s="103"/>
      <c r="E6" s="103"/>
      <c r="F6" s="104"/>
      <c r="G6" s="104"/>
      <c r="H6" s="194" t="s">
        <v>1</v>
      </c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</row>
    <row r="7" spans="1:24" s="105" customFormat="1" ht="19.350000000000001" customHeight="1">
      <c r="A7" s="106"/>
      <c r="B7" s="106"/>
      <c r="C7" s="106"/>
      <c r="D7" s="106"/>
      <c r="E7" s="106"/>
      <c r="F7" s="107"/>
      <c r="G7" s="107"/>
      <c r="H7" s="193" t="s">
        <v>3</v>
      </c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</row>
    <row r="8" spans="1:24" s="105" customFormat="1" ht="19.350000000000001" customHeight="1">
      <c r="A8" s="106"/>
      <c r="B8" s="106"/>
      <c r="C8" s="106"/>
      <c r="D8" s="106"/>
      <c r="E8" s="106"/>
      <c r="F8" s="107"/>
      <c r="G8" s="107"/>
      <c r="H8" s="109"/>
      <c r="I8" s="109"/>
      <c r="J8" s="109"/>
      <c r="K8" s="109"/>
      <c r="L8" s="190" t="s">
        <v>35</v>
      </c>
      <c r="M8" s="190"/>
      <c r="N8" s="190"/>
      <c r="O8" s="109"/>
      <c r="P8" s="190" t="s">
        <v>180</v>
      </c>
      <c r="Q8" s="190"/>
      <c r="R8" s="190"/>
      <c r="S8" s="109"/>
      <c r="T8" s="109"/>
    </row>
    <row r="9" spans="1:24" s="105" customFormat="1" ht="19.350000000000001" customHeight="1">
      <c r="A9" s="106"/>
      <c r="B9" s="106"/>
      <c r="C9" s="106"/>
      <c r="D9" s="106"/>
      <c r="E9" s="106"/>
      <c r="F9" s="107"/>
      <c r="G9" s="107"/>
      <c r="H9" s="109"/>
      <c r="I9" s="109"/>
      <c r="J9" s="109"/>
      <c r="K9" s="109"/>
      <c r="L9" s="109"/>
      <c r="M9" s="109"/>
      <c r="N9" s="109"/>
      <c r="O9" s="109"/>
      <c r="P9" s="108" t="s">
        <v>205</v>
      </c>
      <c r="Q9" s="109"/>
      <c r="R9" s="73"/>
      <c r="S9" s="109"/>
      <c r="T9" s="109"/>
    </row>
    <row r="10" spans="1:24" s="105" customFormat="1" ht="19.350000000000001" customHeight="1">
      <c r="A10" s="106"/>
      <c r="B10" s="106"/>
      <c r="C10" s="106"/>
      <c r="D10" s="106"/>
      <c r="E10" s="106"/>
      <c r="F10" s="107"/>
      <c r="G10" s="107"/>
      <c r="H10" s="109"/>
      <c r="I10" s="109"/>
      <c r="J10" s="109"/>
      <c r="K10" s="109"/>
      <c r="L10" s="109"/>
      <c r="M10" s="109"/>
      <c r="N10" s="109"/>
      <c r="O10" s="109"/>
      <c r="P10" s="109" t="s">
        <v>195</v>
      </c>
      <c r="Q10" s="109"/>
      <c r="R10" s="109" t="s">
        <v>198</v>
      </c>
      <c r="S10" s="109"/>
      <c r="T10" s="109"/>
    </row>
    <row r="11" spans="1:24" s="105" customFormat="1" ht="19.350000000000001" customHeight="1">
      <c r="A11" s="106"/>
      <c r="B11" s="106"/>
      <c r="C11" s="106"/>
      <c r="D11" s="106"/>
      <c r="E11" s="106"/>
      <c r="G11" s="107"/>
      <c r="H11" s="111" t="s">
        <v>130</v>
      </c>
      <c r="I11" s="109"/>
      <c r="J11" s="111" t="s">
        <v>64</v>
      </c>
      <c r="K11" s="109"/>
      <c r="L11" s="111" t="s">
        <v>84</v>
      </c>
      <c r="M11" s="109"/>
      <c r="N11" s="111"/>
      <c r="O11" s="109"/>
      <c r="P11" s="109" t="s">
        <v>196</v>
      </c>
      <c r="Q11" s="109"/>
      <c r="R11" s="109" t="s">
        <v>199</v>
      </c>
      <c r="S11" s="109"/>
      <c r="T11" s="109" t="s">
        <v>66</v>
      </c>
    </row>
    <row r="12" spans="1:24" s="105" customFormat="1" ht="19.350000000000001" customHeight="1">
      <c r="A12" s="191"/>
      <c r="B12" s="191"/>
      <c r="C12" s="191"/>
      <c r="D12" s="191"/>
      <c r="E12" s="191"/>
      <c r="F12" s="112" t="s">
        <v>4</v>
      </c>
      <c r="G12" s="107"/>
      <c r="H12" s="110" t="s">
        <v>67</v>
      </c>
      <c r="I12" s="109"/>
      <c r="J12" s="110" t="s">
        <v>125</v>
      </c>
      <c r="K12" s="109"/>
      <c r="L12" s="110" t="s">
        <v>68</v>
      </c>
      <c r="M12" s="109"/>
      <c r="N12" s="110" t="s">
        <v>41</v>
      </c>
      <c r="O12" s="109"/>
      <c r="P12" s="110" t="s">
        <v>197</v>
      </c>
      <c r="Q12" s="109"/>
      <c r="R12" s="110" t="s">
        <v>200</v>
      </c>
      <c r="S12" s="109"/>
      <c r="T12" s="110" t="s">
        <v>69</v>
      </c>
    </row>
    <row r="13" spans="1:24" s="105" customFormat="1" ht="19.350000000000001" customHeight="1">
      <c r="A13" s="113" t="s">
        <v>201</v>
      </c>
      <c r="B13" s="107"/>
      <c r="F13" s="112"/>
      <c r="H13" s="114">
        <v>308959857</v>
      </c>
      <c r="I13" s="92"/>
      <c r="J13" s="114">
        <v>239022544</v>
      </c>
      <c r="K13" s="92"/>
      <c r="L13" s="114">
        <v>33750000</v>
      </c>
      <c r="M13" s="92"/>
      <c r="N13" s="114">
        <v>214625086</v>
      </c>
      <c r="O13" s="92"/>
      <c r="P13" s="82">
        <v>0</v>
      </c>
      <c r="Q13" s="92"/>
      <c r="R13" s="82">
        <v>0</v>
      </c>
      <c r="S13" s="92"/>
      <c r="T13" s="114">
        <v>796357487</v>
      </c>
      <c r="U13" s="115"/>
      <c r="V13" s="116">
        <f>SUM(H13:R13)-T13</f>
        <v>0</v>
      </c>
    </row>
    <row r="14" spans="1:24" s="118" customFormat="1" ht="19.350000000000001" customHeight="1">
      <c r="A14" s="90" t="s">
        <v>202</v>
      </c>
      <c r="B14" s="117"/>
      <c r="F14" s="119"/>
      <c r="H14" s="120">
        <v>27090365</v>
      </c>
      <c r="I14" s="92"/>
      <c r="J14" s="120">
        <v>27090365</v>
      </c>
      <c r="K14" s="92"/>
      <c r="L14" s="82">
        <v>0</v>
      </c>
      <c r="M14" s="92"/>
      <c r="N14" s="82">
        <v>0</v>
      </c>
      <c r="O14" s="92"/>
      <c r="P14" s="82">
        <v>0</v>
      </c>
      <c r="Q14" s="92"/>
      <c r="R14" s="82">
        <v>0</v>
      </c>
      <c r="S14" s="92"/>
      <c r="T14" s="92">
        <v>54180730</v>
      </c>
      <c r="U14" s="121"/>
      <c r="V14" s="116">
        <f t="shared" ref="V14:V16" si="0">SUM(H14:R14)-T14</f>
        <v>0</v>
      </c>
    </row>
    <row r="15" spans="1:24" s="118" customFormat="1" ht="19.350000000000001" customHeight="1">
      <c r="A15" s="90" t="s">
        <v>83</v>
      </c>
      <c r="B15" s="117"/>
      <c r="F15" s="20">
        <v>31</v>
      </c>
      <c r="H15" s="82">
        <v>0</v>
      </c>
      <c r="I15" s="92"/>
      <c r="J15" s="82">
        <v>0</v>
      </c>
      <c r="K15" s="92"/>
      <c r="L15" s="82">
        <v>0</v>
      </c>
      <c r="M15" s="92"/>
      <c r="N15" s="92">
        <v>-156294932</v>
      </c>
      <c r="O15" s="92"/>
      <c r="P15" s="82">
        <v>0</v>
      </c>
      <c r="Q15" s="92"/>
      <c r="R15" s="82">
        <v>0</v>
      </c>
      <c r="S15" s="92"/>
      <c r="T15" s="122">
        <v>-156294932</v>
      </c>
      <c r="U15" s="121"/>
      <c r="V15" s="116">
        <f t="shared" si="0"/>
        <v>0</v>
      </c>
    </row>
    <row r="16" spans="1:24" s="118" customFormat="1" ht="18.95" customHeight="1">
      <c r="A16" s="90" t="s">
        <v>55</v>
      </c>
      <c r="B16" s="117"/>
      <c r="F16" s="20"/>
      <c r="H16" s="82">
        <v>0</v>
      </c>
      <c r="I16" s="92"/>
      <c r="J16" s="82">
        <v>0</v>
      </c>
      <c r="K16" s="92"/>
      <c r="L16" s="82">
        <v>0</v>
      </c>
      <c r="M16" s="92"/>
      <c r="N16" s="92">
        <v>175271891</v>
      </c>
      <c r="O16" s="92"/>
      <c r="P16" s="87">
        <v>0</v>
      </c>
      <c r="Q16" s="92"/>
      <c r="R16" s="87">
        <v>0</v>
      </c>
      <c r="S16" s="92"/>
      <c r="T16" s="92">
        <v>175271891</v>
      </c>
      <c r="U16" s="121"/>
      <c r="V16" s="116">
        <f t="shared" si="0"/>
        <v>0</v>
      </c>
    </row>
    <row r="17" spans="1:24" s="118" customFormat="1" ht="19.350000000000001" customHeight="1">
      <c r="A17" s="113" t="s">
        <v>165</v>
      </c>
      <c r="B17" s="117"/>
      <c r="H17" s="114">
        <v>336050222</v>
      </c>
      <c r="I17" s="92"/>
      <c r="J17" s="114">
        <v>266112909</v>
      </c>
      <c r="K17" s="92"/>
      <c r="L17" s="114">
        <v>33750000</v>
      </c>
      <c r="M17" s="92"/>
      <c r="N17" s="114">
        <v>233602045</v>
      </c>
      <c r="O17" s="92"/>
      <c r="P17" s="82">
        <v>0</v>
      </c>
      <c r="Q17" s="92"/>
      <c r="R17" s="82">
        <v>0</v>
      </c>
      <c r="S17" s="92"/>
      <c r="T17" s="114">
        <v>869515176</v>
      </c>
      <c r="U17" s="121"/>
      <c r="V17" s="116">
        <f t="shared" ref="V17:V20" si="1">SUM(H17:N17)+R17-T17</f>
        <v>0</v>
      </c>
    </row>
    <row r="18" spans="1:24" s="118" customFormat="1" ht="19.350000000000001" customHeight="1">
      <c r="A18" s="90" t="s">
        <v>83</v>
      </c>
      <c r="B18" s="117"/>
      <c r="F18" s="20">
        <v>31</v>
      </c>
      <c r="H18" s="82">
        <v>0</v>
      </c>
      <c r="I18" s="92"/>
      <c r="J18" s="82">
        <v>0</v>
      </c>
      <c r="K18" s="123"/>
      <c r="L18" s="82">
        <v>0</v>
      </c>
      <c r="M18" s="123"/>
      <c r="N18" s="92">
        <v>-120973536</v>
      </c>
      <c r="O18" s="92"/>
      <c r="P18" s="82">
        <v>0</v>
      </c>
      <c r="Q18" s="92"/>
      <c r="R18" s="82">
        <v>0</v>
      </c>
      <c r="S18" s="92"/>
      <c r="T18" s="92">
        <v>-120973536</v>
      </c>
      <c r="U18" s="121"/>
      <c r="V18" s="116">
        <f t="shared" si="1"/>
        <v>0</v>
      </c>
    </row>
    <row r="19" spans="1:24" s="118" customFormat="1" ht="19.350000000000001" customHeight="1">
      <c r="A19" s="90" t="s">
        <v>55</v>
      </c>
      <c r="B19" s="117"/>
      <c r="F19" s="20"/>
      <c r="H19" s="82">
        <v>0</v>
      </c>
      <c r="I19" s="92"/>
      <c r="J19" s="82">
        <v>0</v>
      </c>
      <c r="K19" s="123"/>
      <c r="L19" s="82">
        <v>0</v>
      </c>
      <c r="M19" s="123"/>
      <c r="N19" s="92">
        <v>146832345</v>
      </c>
      <c r="O19" s="92"/>
      <c r="P19" s="82">
        <v>0</v>
      </c>
      <c r="Q19" s="92"/>
      <c r="R19" s="82">
        <v>0</v>
      </c>
      <c r="S19" s="92"/>
      <c r="T19" s="92">
        <v>146832345</v>
      </c>
      <c r="U19" s="121"/>
      <c r="V19" s="116">
        <f t="shared" si="1"/>
        <v>0</v>
      </c>
    </row>
    <row r="20" spans="1:24" s="118" customFormat="1" ht="19.350000000000001" customHeight="1">
      <c r="A20" s="65" t="s">
        <v>54</v>
      </c>
      <c r="B20" s="90"/>
      <c r="C20" s="90"/>
      <c r="D20" s="90"/>
      <c r="E20" s="90"/>
      <c r="F20" s="20"/>
      <c r="H20" s="82">
        <v>0</v>
      </c>
      <c r="I20" s="92"/>
      <c r="J20" s="82">
        <v>0</v>
      </c>
      <c r="K20" s="123"/>
      <c r="L20" s="82">
        <v>0</v>
      </c>
      <c r="M20" s="123"/>
      <c r="N20" s="92">
        <v>1035044</v>
      </c>
      <c r="O20" s="92"/>
      <c r="P20" s="92">
        <v>-11783409</v>
      </c>
      <c r="Q20" s="92"/>
      <c r="R20" s="92">
        <v>-11783409</v>
      </c>
      <c r="S20" s="92"/>
      <c r="T20" s="92">
        <v>-10748365</v>
      </c>
      <c r="U20" s="121"/>
      <c r="V20" s="116">
        <f t="shared" si="1"/>
        <v>0</v>
      </c>
      <c r="W20" s="124"/>
    </row>
    <row r="21" spans="1:24" s="118" customFormat="1" ht="19.350000000000001" customHeight="1">
      <c r="A21" s="65" t="s">
        <v>216</v>
      </c>
      <c r="B21" s="90"/>
      <c r="C21" s="90"/>
      <c r="D21" s="90"/>
      <c r="E21" s="90"/>
      <c r="F21" s="20"/>
      <c r="H21" s="82"/>
      <c r="I21" s="92"/>
      <c r="J21" s="82"/>
      <c r="K21" s="123"/>
      <c r="L21" s="82"/>
      <c r="M21" s="123"/>
      <c r="N21" s="92"/>
      <c r="O21" s="92"/>
      <c r="P21" s="92"/>
      <c r="Q21" s="92"/>
      <c r="R21" s="92"/>
      <c r="S21" s="92"/>
      <c r="T21" s="92"/>
      <c r="U21" s="121"/>
      <c r="V21" s="116"/>
      <c r="W21" s="124"/>
    </row>
    <row r="22" spans="1:24" s="118" customFormat="1" ht="19.350000000000001" customHeight="1">
      <c r="A22" s="65"/>
      <c r="B22" s="90" t="s">
        <v>217</v>
      </c>
      <c r="C22" s="90"/>
      <c r="D22" s="90"/>
      <c r="E22" s="90"/>
      <c r="F22" s="20"/>
      <c r="H22" s="82">
        <v>0</v>
      </c>
      <c r="I22" s="92"/>
      <c r="J22" s="82">
        <v>0</v>
      </c>
      <c r="K22" s="123"/>
      <c r="L22" s="82">
        <v>0</v>
      </c>
      <c r="M22" s="123"/>
      <c r="N22" s="92">
        <v>-600</v>
      </c>
      <c r="O22" s="92"/>
      <c r="P22" s="82">
        <v>0</v>
      </c>
      <c r="Q22" s="92"/>
      <c r="R22" s="82">
        <v>0</v>
      </c>
      <c r="S22" s="92"/>
      <c r="T22" s="92">
        <v>-600</v>
      </c>
      <c r="U22" s="121"/>
      <c r="V22" s="116"/>
      <c r="W22" s="124"/>
    </row>
    <row r="23" spans="1:24" s="118" customFormat="1" ht="19.350000000000001" customHeight="1" thickBot="1">
      <c r="A23" s="113" t="s">
        <v>204</v>
      </c>
      <c r="B23" s="117"/>
      <c r="G23" s="125"/>
      <c r="H23" s="91">
        <f>SUM(H17:H22)</f>
        <v>336050222</v>
      </c>
      <c r="I23" s="92"/>
      <c r="J23" s="91">
        <f>SUM(J17:J22)</f>
        <v>266112909</v>
      </c>
      <c r="K23" s="123"/>
      <c r="L23" s="91">
        <f>SUM(L17:L22)</f>
        <v>33750000</v>
      </c>
      <c r="M23" s="123"/>
      <c r="N23" s="91">
        <f>SUM(N17:N22)</f>
        <v>260495298</v>
      </c>
      <c r="O23" s="92"/>
      <c r="P23" s="91">
        <f>SUM(P17:P22)</f>
        <v>-11783409</v>
      </c>
      <c r="Q23" s="92"/>
      <c r="R23" s="91">
        <f>SUM(R17:R22)</f>
        <v>-11783409</v>
      </c>
      <c r="S23" s="92"/>
      <c r="T23" s="91">
        <v>884625020</v>
      </c>
      <c r="U23" s="121"/>
      <c r="V23" s="116">
        <f>SUM(H23:N23)+R23-T23</f>
        <v>0</v>
      </c>
    </row>
    <row r="24" spans="1:24" ht="19.5" thickTop="1">
      <c r="A24" s="93"/>
      <c r="B24" s="71"/>
      <c r="F24" s="65"/>
      <c r="G24" s="65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5"/>
    </row>
    <row r="25" spans="1:24" ht="21">
      <c r="A25" s="174" t="s">
        <v>136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6"/>
      <c r="V25" s="16"/>
      <c r="W25" s="16"/>
      <c r="X25" s="16"/>
    </row>
    <row r="26" spans="1:24" ht="2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16"/>
      <c r="V26" s="16"/>
      <c r="W26" s="16"/>
      <c r="X26" s="16"/>
    </row>
    <row r="27" spans="1:24" ht="21">
      <c r="A27" s="174" t="s">
        <v>161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6"/>
      <c r="V27" s="16"/>
      <c r="W27" s="16"/>
      <c r="X27" s="16"/>
    </row>
    <row r="28" spans="1:24" ht="21">
      <c r="A28" s="174" t="s">
        <v>162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6"/>
      <c r="V28" s="16"/>
      <c r="W28" s="16"/>
      <c r="X28" s="16"/>
    </row>
    <row r="29" spans="1:24" s="126" customFormat="1" ht="25.35" customHeight="1">
      <c r="A29" s="174" t="s">
        <v>138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6"/>
      <c r="V29" s="16"/>
      <c r="W29" s="16"/>
      <c r="X29" s="16"/>
    </row>
    <row r="30" spans="1:24" ht="20.100000000000001" customHeight="1">
      <c r="K30" s="129"/>
      <c r="N30" s="129"/>
      <c r="O30" s="129"/>
      <c r="P30" s="129"/>
      <c r="Q30" s="129"/>
      <c r="R30" s="129"/>
      <c r="S30" s="129"/>
      <c r="T30" s="129"/>
    </row>
    <row r="31" spans="1:24" ht="20.100000000000001" customHeight="1">
      <c r="H31" s="129">
        <f t="shared" ref="H31" si="2">SUM(H13:H16)-H17</f>
        <v>0</v>
      </c>
      <c r="I31" s="129">
        <f t="shared" ref="I31:T31" si="3">SUM(I13:I16)-I17</f>
        <v>0</v>
      </c>
      <c r="J31" s="129">
        <f t="shared" si="3"/>
        <v>0</v>
      </c>
      <c r="K31" s="129">
        <f t="shared" si="3"/>
        <v>0</v>
      </c>
      <c r="L31" s="129">
        <f t="shared" si="3"/>
        <v>0</v>
      </c>
      <c r="M31" s="129">
        <f t="shared" si="3"/>
        <v>0</v>
      </c>
      <c r="N31" s="129">
        <f t="shared" si="3"/>
        <v>0</v>
      </c>
      <c r="O31" s="129">
        <f t="shared" si="3"/>
        <v>0</v>
      </c>
      <c r="P31" s="129">
        <f t="shared" si="3"/>
        <v>0</v>
      </c>
      <c r="Q31" s="129">
        <f t="shared" si="3"/>
        <v>0</v>
      </c>
      <c r="R31" s="129">
        <f t="shared" si="3"/>
        <v>0</v>
      </c>
      <c r="S31" s="129">
        <f t="shared" si="3"/>
        <v>0</v>
      </c>
      <c r="T31" s="129">
        <f t="shared" si="3"/>
        <v>0</v>
      </c>
    </row>
    <row r="32" spans="1:24" ht="20.100000000000001" customHeight="1">
      <c r="H32" s="129">
        <f t="shared" ref="H32:M32" si="4">SUM(H17:H22)-H23</f>
        <v>0</v>
      </c>
      <c r="I32" s="129">
        <f t="shared" si="4"/>
        <v>0</v>
      </c>
      <c r="J32" s="129">
        <f t="shared" si="4"/>
        <v>0</v>
      </c>
      <c r="K32" s="129">
        <f t="shared" si="4"/>
        <v>0</v>
      </c>
      <c r="L32" s="129">
        <f t="shared" si="4"/>
        <v>0</v>
      </c>
      <c r="M32" s="129">
        <f t="shared" si="4"/>
        <v>0</v>
      </c>
      <c r="N32" s="129">
        <f>SUM(N17:N22)-N23</f>
        <v>0</v>
      </c>
      <c r="O32" s="129">
        <f t="shared" ref="O32:T32" si="5">SUM(O17:O22)-O23</f>
        <v>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3" spans="1:20" ht="20.100000000000001" customHeight="1">
      <c r="H33" s="129">
        <f>H23-งบฐานะการเงิน!J98</f>
        <v>0</v>
      </c>
      <c r="J33" s="129">
        <f>J23-งบฐานะการเงิน!J99</f>
        <v>0</v>
      </c>
      <c r="K33" s="129"/>
      <c r="L33" s="129">
        <f>L23-งบฐานะการเงิน!J101</f>
        <v>0</v>
      </c>
      <c r="N33" s="129">
        <f>N23-งบฐานะการเงิน!J102</f>
        <v>0</v>
      </c>
      <c r="O33" s="129"/>
      <c r="P33" s="129"/>
      <c r="Q33" s="129"/>
      <c r="R33" s="129">
        <f>R23-งบฐานะการเงิน!J103</f>
        <v>0</v>
      </c>
      <c r="S33" s="129"/>
      <c r="T33" s="129"/>
    </row>
    <row r="34" spans="1:20" ht="20.100000000000001" customHeight="1">
      <c r="K34" s="129"/>
      <c r="N34" s="129"/>
      <c r="O34" s="129"/>
      <c r="P34" s="129"/>
      <c r="Q34" s="129"/>
      <c r="R34" s="129"/>
      <c r="S34" s="129"/>
      <c r="T34" s="129"/>
    </row>
    <row r="42" spans="1:20" ht="6" customHeight="1"/>
    <row r="43" spans="1:20" ht="20.100000000000001" customHeight="1">
      <c r="A43" s="126"/>
    </row>
    <row r="44" spans="1:20" ht="20.100000000000001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</row>
    <row r="45" spans="1:20" ht="20.100000000000001" customHeight="1">
      <c r="A45" s="183"/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</row>
    <row r="46" spans="1:20" ht="20.100000000000001" customHeight="1">
      <c r="A46" s="183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</row>
    <row r="47" spans="1:20" ht="20.100000000000001" customHeight="1">
      <c r="A47" s="131"/>
      <c r="B47" s="131"/>
      <c r="C47" s="131"/>
      <c r="D47" s="131"/>
      <c r="E47" s="131"/>
      <c r="F47" s="66"/>
      <c r="G47" s="66"/>
      <c r="H47" s="66"/>
      <c r="I47" s="66"/>
      <c r="J47" s="66"/>
      <c r="K47" s="66"/>
      <c r="L47" s="66"/>
      <c r="M47" s="66"/>
      <c r="N47" s="68"/>
    </row>
    <row r="48" spans="1:20" ht="20.100000000000001" customHeight="1">
      <c r="A48" s="132"/>
      <c r="B48" s="132"/>
      <c r="C48" s="132"/>
      <c r="D48" s="132"/>
      <c r="E48" s="132"/>
      <c r="F48" s="133"/>
      <c r="G48" s="133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</row>
    <row r="49" spans="1:20" ht="20.100000000000001" customHeight="1">
      <c r="A49" s="132"/>
      <c r="B49" s="132"/>
      <c r="C49" s="132"/>
      <c r="D49" s="132"/>
      <c r="E49" s="132"/>
      <c r="F49" s="133"/>
      <c r="G49" s="133"/>
      <c r="H49" s="74"/>
      <c r="I49" s="74"/>
      <c r="J49" s="74"/>
      <c r="K49" s="74"/>
      <c r="L49" s="74"/>
      <c r="M49" s="74"/>
      <c r="N49" s="74"/>
      <c r="O49" s="65"/>
      <c r="P49" s="65"/>
      <c r="Q49" s="65"/>
      <c r="R49" s="65"/>
      <c r="S49" s="65"/>
      <c r="T49" s="65"/>
    </row>
    <row r="50" spans="1:20" ht="20.100000000000001" customHeight="1">
      <c r="A50" s="132"/>
      <c r="B50" s="132"/>
      <c r="C50" s="132"/>
      <c r="D50" s="132"/>
      <c r="E50" s="132"/>
      <c r="F50" s="69"/>
      <c r="G50" s="133"/>
      <c r="H50" s="135"/>
      <c r="I50" s="134"/>
      <c r="J50" s="135"/>
      <c r="K50" s="134"/>
      <c r="L50" s="135"/>
      <c r="M50" s="134"/>
      <c r="N50" s="135"/>
      <c r="O50" s="136"/>
      <c r="P50" s="136"/>
      <c r="Q50" s="136"/>
      <c r="R50" s="136"/>
      <c r="S50" s="136"/>
      <c r="T50" s="136"/>
    </row>
    <row r="51" spans="1:20" ht="20.100000000000001" customHeight="1">
      <c r="A51" s="189"/>
      <c r="B51" s="189"/>
      <c r="C51" s="189"/>
      <c r="D51" s="189"/>
      <c r="E51" s="189"/>
    </row>
    <row r="52" spans="1:20" ht="20.100000000000001" customHeight="1">
      <c r="A52" s="189"/>
      <c r="B52" s="189"/>
      <c r="C52" s="189"/>
      <c r="D52" s="189"/>
      <c r="E52" s="189"/>
    </row>
    <row r="91" spans="5:5" ht="20.100000000000001" customHeight="1">
      <c r="E91" s="127"/>
    </row>
  </sheetData>
  <mergeCells count="19">
    <mergeCell ref="H7:T7"/>
    <mergeCell ref="A1:T1"/>
    <mergeCell ref="A2:T2"/>
    <mergeCell ref="A3:T3"/>
    <mergeCell ref="A4:T4"/>
    <mergeCell ref="H6:T6"/>
    <mergeCell ref="A51:E51"/>
    <mergeCell ref="A52:E52"/>
    <mergeCell ref="L8:N8"/>
    <mergeCell ref="A12:E12"/>
    <mergeCell ref="A44:N44"/>
    <mergeCell ref="A45:N45"/>
    <mergeCell ref="A46:N46"/>
    <mergeCell ref="H48:T48"/>
    <mergeCell ref="A25:T25"/>
    <mergeCell ref="A27:T27"/>
    <mergeCell ref="A28:T28"/>
    <mergeCell ref="A29:T29"/>
    <mergeCell ref="P8:R8"/>
  </mergeCells>
  <printOptions horizontalCentered="1"/>
  <pageMargins left="0.511811023622047" right="0.39370078740157499" top="0.57677165399999997" bottom="0.66929133858267698" header="0.511811023622047" footer="0.78740157480314998"/>
  <pageSetup paperSize="9" scale="84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0AFC-6001-485B-8120-3584C4BDF225}">
  <sheetPr>
    <tabColor theme="7" tint="0.39997558519241921"/>
  </sheetPr>
  <dimension ref="A1:Y86"/>
  <sheetViews>
    <sheetView view="pageBreakPreview" zoomScaleNormal="100" zoomScaleSheetLayoutView="100" workbookViewId="0">
      <pane xSplit="13" ySplit="8" topLeftCell="N9" activePane="bottomRight" state="frozen"/>
      <selection pane="topRight" activeCell="N1" sqref="N1"/>
      <selection pane="bottomLeft" activeCell="A9" sqref="A9"/>
      <selection pane="bottomRight" sqref="A1:M1"/>
    </sheetView>
  </sheetViews>
  <sheetFormatPr defaultColWidth="9.125" defaultRowHeight="23.25"/>
  <cols>
    <col min="1" max="2" width="1.125" style="15" customWidth="1"/>
    <col min="3" max="3" width="1.125" style="31" customWidth="1"/>
    <col min="4" max="4" width="29.5" style="31" customWidth="1"/>
    <col min="5" max="5" width="7.875" style="31" customWidth="1"/>
    <col min="6" max="6" width="0.75" style="31" customWidth="1"/>
    <col min="7" max="7" width="10.75" style="31" customWidth="1"/>
    <col min="8" max="8" width="0.875" style="31" customWidth="1"/>
    <col min="9" max="9" width="10.75" style="166" customWidth="1"/>
    <col min="10" max="10" width="0.875" style="31" customWidth="1"/>
    <col min="11" max="11" width="10.75" style="32" customWidth="1"/>
    <col min="12" max="12" width="0.875" style="31" customWidth="1"/>
    <col min="13" max="13" width="10.75" style="166" customWidth="1"/>
    <col min="14" max="14" width="10.875" style="15" bestFit="1" customWidth="1"/>
    <col min="15" max="15" width="1.125" style="15" customWidth="1"/>
    <col min="16" max="16" width="10.125" style="15" customWidth="1"/>
    <col min="17" max="17" width="0.875" style="15" customWidth="1"/>
    <col min="18" max="18" width="9.875" style="15" bestFit="1" customWidth="1"/>
    <col min="19" max="19" width="0.5" style="15" customWidth="1"/>
    <col min="20" max="21" width="9.125" style="15"/>
    <col min="22" max="22" width="11.875" style="15" bestFit="1" customWidth="1"/>
    <col min="23" max="16384" width="9.125" style="15"/>
  </cols>
  <sheetData>
    <row r="1" spans="1:23" ht="20.100000000000001" customHeight="1">
      <c r="A1" s="176" t="s">
        <v>111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23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23">
      <c r="A3" s="195" t="s">
        <v>70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37"/>
    </row>
    <row r="4" spans="1:23">
      <c r="A4" s="178" t="s">
        <v>183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37"/>
    </row>
    <row r="5" spans="1:23" ht="9.9499999999999993" customHeight="1">
      <c r="A5" s="14"/>
      <c r="B5" s="14"/>
      <c r="C5" s="14"/>
      <c r="D5" s="14"/>
      <c r="E5" s="14"/>
      <c r="F5" s="14"/>
      <c r="G5" s="14"/>
      <c r="H5" s="14"/>
      <c r="I5" s="138"/>
      <c r="J5" s="14"/>
      <c r="K5" s="139"/>
      <c r="L5" s="14"/>
      <c r="M5" s="138"/>
    </row>
    <row r="6" spans="1:23" s="140" customFormat="1" ht="18.75" customHeight="1">
      <c r="G6" s="141"/>
      <c r="H6" s="141"/>
      <c r="I6" s="142"/>
      <c r="J6" s="141"/>
      <c r="K6" s="143"/>
      <c r="L6" s="141"/>
      <c r="M6" s="144" t="s">
        <v>1</v>
      </c>
    </row>
    <row r="7" spans="1:23" s="140" customFormat="1" ht="18.75" customHeight="1">
      <c r="G7" s="196" t="s">
        <v>2</v>
      </c>
      <c r="H7" s="196"/>
      <c r="I7" s="196"/>
      <c r="J7" s="146"/>
      <c r="K7" s="196" t="s">
        <v>3</v>
      </c>
      <c r="L7" s="196"/>
      <c r="M7" s="196"/>
    </row>
    <row r="8" spans="1:23" s="140" customFormat="1" ht="18.75" customHeight="1">
      <c r="E8" s="146" t="s">
        <v>4</v>
      </c>
      <c r="G8" s="147">
        <v>2567</v>
      </c>
      <c r="H8" s="146"/>
      <c r="I8" s="148">
        <v>2566</v>
      </c>
      <c r="J8" s="146"/>
      <c r="K8" s="148">
        <f>G8</f>
        <v>2567</v>
      </c>
      <c r="L8" s="146"/>
      <c r="M8" s="148">
        <f>I8</f>
        <v>2566</v>
      </c>
    </row>
    <row r="9" spans="1:23" s="140" customFormat="1" ht="18.75" customHeight="1">
      <c r="A9" s="93" t="s">
        <v>71</v>
      </c>
      <c r="I9" s="149"/>
      <c r="K9" s="150"/>
      <c r="M9" s="149"/>
    </row>
    <row r="10" spans="1:23" s="140" customFormat="1" ht="18.75" customHeight="1">
      <c r="B10" s="140" t="s">
        <v>206</v>
      </c>
      <c r="G10" s="9">
        <v>188843236</v>
      </c>
      <c r="H10" s="150"/>
      <c r="I10" s="9">
        <v>220640939</v>
      </c>
      <c r="J10" s="150"/>
      <c r="K10" s="9">
        <v>184293501</v>
      </c>
      <c r="L10" s="150"/>
      <c r="M10" s="9">
        <v>221026128</v>
      </c>
      <c r="N10" s="151"/>
      <c r="O10" s="151"/>
      <c r="P10" s="10"/>
      <c r="R10" s="151">
        <f>G10-งบกำไรขาดทุนเบ็ดเสร็จ!G20</f>
        <v>0</v>
      </c>
      <c r="T10" s="151">
        <f>K10-งบกำไรขาดทุนเบ็ดเสร็จ!K20</f>
        <v>0</v>
      </c>
      <c r="V10" s="10"/>
      <c r="W10" s="151"/>
    </row>
    <row r="11" spans="1:23" s="140" customFormat="1" ht="18.75" customHeight="1">
      <c r="B11" s="140" t="s">
        <v>207</v>
      </c>
      <c r="E11" s="146"/>
      <c r="G11" s="11"/>
      <c r="H11" s="11"/>
      <c r="I11" s="9"/>
      <c r="J11" s="11"/>
      <c r="K11" s="11"/>
      <c r="L11" s="11"/>
      <c r="M11" s="9"/>
      <c r="P11" s="152"/>
    </row>
    <row r="12" spans="1:23" s="140" customFormat="1" ht="18.75" customHeight="1">
      <c r="A12" s="140" t="s">
        <v>85</v>
      </c>
      <c r="B12" s="140" t="s">
        <v>85</v>
      </c>
      <c r="C12" s="140" t="s">
        <v>72</v>
      </c>
      <c r="E12" s="146"/>
      <c r="G12" s="9">
        <v>159538689</v>
      </c>
      <c r="H12" s="11"/>
      <c r="I12" s="9">
        <v>102607386</v>
      </c>
      <c r="J12" s="11"/>
      <c r="K12" s="9">
        <v>156637620</v>
      </c>
      <c r="L12" s="11"/>
      <c r="M12" s="9">
        <v>99691074</v>
      </c>
      <c r="P12" s="151"/>
      <c r="V12" s="10"/>
      <c r="W12" s="151"/>
    </row>
    <row r="13" spans="1:23" s="140" customFormat="1" ht="18.75" customHeight="1">
      <c r="C13" s="140" t="s">
        <v>208</v>
      </c>
      <c r="E13" s="146"/>
      <c r="G13" s="9">
        <v>1174631</v>
      </c>
      <c r="H13" s="11"/>
      <c r="I13" s="9">
        <v>607353</v>
      </c>
      <c r="J13" s="11"/>
      <c r="K13" s="9">
        <v>202868</v>
      </c>
      <c r="L13" s="11"/>
      <c r="M13" s="9">
        <v>0</v>
      </c>
      <c r="P13" s="151"/>
      <c r="V13" s="10"/>
      <c r="W13" s="151"/>
    </row>
    <row r="14" spans="1:23" s="140" customFormat="1" ht="18.75" customHeight="1">
      <c r="C14" s="140" t="s">
        <v>168</v>
      </c>
      <c r="E14" s="146"/>
      <c r="G14" s="11"/>
      <c r="H14" s="11"/>
      <c r="I14" s="9"/>
      <c r="J14" s="11"/>
      <c r="K14" s="11"/>
      <c r="L14" s="11"/>
      <c r="M14" s="9"/>
      <c r="P14" s="151"/>
      <c r="T14" s="151"/>
      <c r="U14" s="151"/>
      <c r="V14" s="10"/>
      <c r="W14" s="151"/>
    </row>
    <row r="15" spans="1:23" s="140" customFormat="1" ht="18.75" customHeight="1">
      <c r="D15" s="140" t="s">
        <v>98</v>
      </c>
      <c r="E15" s="146"/>
      <c r="G15" s="9">
        <v>602336</v>
      </c>
      <c r="H15" s="11"/>
      <c r="I15" s="9">
        <v>23606</v>
      </c>
      <c r="J15" s="11"/>
      <c r="K15" s="9">
        <v>603335</v>
      </c>
      <c r="L15" s="11"/>
      <c r="M15" s="9">
        <v>27811</v>
      </c>
      <c r="V15" s="10"/>
      <c r="W15" s="151"/>
    </row>
    <row r="16" spans="1:23" s="140" customFormat="1" ht="18.75" customHeight="1">
      <c r="C16" s="140" t="s">
        <v>209</v>
      </c>
      <c r="E16" s="146"/>
      <c r="G16" s="9">
        <v>1154054</v>
      </c>
      <c r="H16" s="11"/>
      <c r="I16" s="9">
        <v>231125</v>
      </c>
      <c r="J16" s="11"/>
      <c r="K16" s="9">
        <v>918165</v>
      </c>
      <c r="L16" s="11"/>
      <c r="M16" s="9">
        <v>-607287</v>
      </c>
      <c r="P16" s="151"/>
      <c r="V16" s="10"/>
      <c r="W16" s="151"/>
    </row>
    <row r="17" spans="1:23" s="140" customFormat="1" ht="18.75" customHeight="1">
      <c r="A17" s="140" t="s">
        <v>87</v>
      </c>
      <c r="B17" s="140" t="s">
        <v>87</v>
      </c>
      <c r="C17" s="140" t="s">
        <v>210</v>
      </c>
      <c r="E17" s="146"/>
      <c r="G17" s="9">
        <v>4988057</v>
      </c>
      <c r="H17" s="11"/>
      <c r="I17" s="9">
        <v>4349698</v>
      </c>
      <c r="J17" s="11"/>
      <c r="K17" s="9">
        <v>4374594</v>
      </c>
      <c r="L17" s="11"/>
      <c r="M17" s="9">
        <v>3788536</v>
      </c>
      <c r="V17" s="10"/>
      <c r="W17" s="151"/>
    </row>
    <row r="18" spans="1:23" s="140" customFormat="1" ht="18.75" customHeight="1">
      <c r="A18" s="140" t="s">
        <v>86</v>
      </c>
      <c r="B18" s="140" t="s">
        <v>86</v>
      </c>
      <c r="C18" s="140" t="s">
        <v>211</v>
      </c>
      <c r="E18" s="146"/>
      <c r="K18" s="149"/>
      <c r="V18" s="10"/>
      <c r="W18" s="151"/>
    </row>
    <row r="19" spans="1:23" s="140" customFormat="1" ht="18.75" customHeight="1">
      <c r="D19" s="140" t="s">
        <v>212</v>
      </c>
      <c r="E19" s="146"/>
      <c r="G19" s="9">
        <v>-64367</v>
      </c>
      <c r="H19" s="9"/>
      <c r="I19" s="9">
        <v>-1267817</v>
      </c>
      <c r="J19" s="9"/>
      <c r="K19" s="9">
        <v>-64367</v>
      </c>
      <c r="L19" s="9"/>
      <c r="M19" s="9">
        <v>-1267817</v>
      </c>
      <c r="V19" s="10"/>
      <c r="W19" s="151"/>
    </row>
    <row r="20" spans="1:23" s="140" customFormat="1" ht="18.75" customHeight="1">
      <c r="C20" s="140" t="s">
        <v>154</v>
      </c>
      <c r="E20" s="146"/>
      <c r="G20" s="9">
        <v>0</v>
      </c>
      <c r="H20" s="11"/>
      <c r="I20" s="9">
        <v>137789</v>
      </c>
      <c r="J20" s="11"/>
      <c r="K20" s="9">
        <v>0</v>
      </c>
      <c r="L20" s="11"/>
      <c r="M20" s="9">
        <v>137789</v>
      </c>
      <c r="U20" s="151"/>
      <c r="V20" s="10"/>
      <c r="W20" s="151"/>
    </row>
    <row r="21" spans="1:23" s="140" customFormat="1" ht="18.75" customHeight="1">
      <c r="A21" s="140" t="s">
        <v>88</v>
      </c>
      <c r="B21" s="140" t="s">
        <v>88</v>
      </c>
      <c r="C21" s="140" t="s">
        <v>97</v>
      </c>
      <c r="E21" s="146"/>
      <c r="G21" s="9">
        <v>-1421355</v>
      </c>
      <c r="H21" s="11"/>
      <c r="I21" s="9">
        <v>-1075119</v>
      </c>
      <c r="J21" s="11"/>
      <c r="K21" s="9">
        <v>-1244259</v>
      </c>
      <c r="L21" s="11"/>
      <c r="M21" s="9">
        <v>-999858</v>
      </c>
      <c r="V21" s="10"/>
      <c r="W21" s="151"/>
    </row>
    <row r="22" spans="1:23" s="140" customFormat="1" ht="18.75" customHeight="1">
      <c r="A22" s="140" t="s">
        <v>89</v>
      </c>
      <c r="B22" s="140" t="s">
        <v>89</v>
      </c>
      <c r="C22" s="140" t="s">
        <v>117</v>
      </c>
      <c r="E22" s="146"/>
      <c r="G22" s="153">
        <v>962766</v>
      </c>
      <c r="H22" s="11"/>
      <c r="I22" s="153">
        <v>1118764</v>
      </c>
      <c r="J22" s="11"/>
      <c r="K22" s="153">
        <v>883328</v>
      </c>
      <c r="L22" s="11"/>
      <c r="M22" s="153">
        <v>1069521</v>
      </c>
      <c r="V22" s="10"/>
      <c r="W22" s="151"/>
    </row>
    <row r="23" spans="1:23" s="140" customFormat="1" ht="18.75" customHeight="1">
      <c r="B23" s="140" t="s">
        <v>115</v>
      </c>
      <c r="E23" s="146"/>
      <c r="G23" s="11"/>
      <c r="H23" s="11"/>
      <c r="I23" s="9"/>
      <c r="J23" s="11"/>
      <c r="K23" s="11"/>
      <c r="L23" s="11"/>
      <c r="M23" s="9"/>
    </row>
    <row r="24" spans="1:23" s="140" customFormat="1" ht="18.75" customHeight="1">
      <c r="C24" s="140" t="s">
        <v>116</v>
      </c>
      <c r="E24" s="146"/>
      <c r="G24" s="9">
        <v>355778047</v>
      </c>
      <c r="H24" s="11"/>
      <c r="I24" s="9">
        <v>327373724</v>
      </c>
      <c r="J24" s="11"/>
      <c r="K24" s="9">
        <v>346604785</v>
      </c>
      <c r="L24" s="11"/>
      <c r="M24" s="9">
        <v>322865897</v>
      </c>
      <c r="N24" s="151">
        <f t="shared" ref="N24:T24" si="0">SUM(G10:G22)-G24</f>
        <v>0</v>
      </c>
      <c r="O24" s="151">
        <f t="shared" si="0"/>
        <v>0</v>
      </c>
      <c r="P24" s="151">
        <f t="shared" si="0"/>
        <v>0</v>
      </c>
      <c r="Q24" s="151">
        <f t="shared" si="0"/>
        <v>0</v>
      </c>
      <c r="R24" s="151">
        <f t="shared" si="0"/>
        <v>0</v>
      </c>
      <c r="S24" s="151">
        <f t="shared" si="0"/>
        <v>0</v>
      </c>
      <c r="T24" s="151">
        <f t="shared" si="0"/>
        <v>0</v>
      </c>
    </row>
    <row r="25" spans="1:23" s="140" customFormat="1" ht="18.75" customHeight="1">
      <c r="B25" s="140" t="s">
        <v>90</v>
      </c>
      <c r="E25" s="146"/>
      <c r="G25" s="11"/>
      <c r="H25" s="11"/>
      <c r="I25" s="9"/>
      <c r="J25" s="11"/>
      <c r="K25" s="11"/>
      <c r="L25" s="11"/>
      <c r="M25" s="9"/>
    </row>
    <row r="26" spans="1:23" s="140" customFormat="1" ht="18.75" customHeight="1">
      <c r="A26" s="140" t="s">
        <v>91</v>
      </c>
      <c r="B26" s="140" t="s">
        <v>91</v>
      </c>
      <c r="C26" s="140" t="s">
        <v>139</v>
      </c>
      <c r="E26" s="146"/>
      <c r="G26" s="9">
        <v>326826670</v>
      </c>
      <c r="H26" s="11"/>
      <c r="I26" s="9">
        <v>-144300774</v>
      </c>
      <c r="J26" s="11"/>
      <c r="K26" s="9">
        <v>311320795</v>
      </c>
      <c r="L26" s="11"/>
      <c r="M26" s="9">
        <v>-138438207</v>
      </c>
      <c r="V26" s="10"/>
      <c r="W26" s="151"/>
    </row>
    <row r="27" spans="1:23" s="140" customFormat="1" ht="18.75" customHeight="1">
      <c r="A27" s="140" t="s">
        <v>92</v>
      </c>
      <c r="B27" s="140" t="s">
        <v>92</v>
      </c>
      <c r="C27" s="149" t="s">
        <v>146</v>
      </c>
      <c r="G27" s="9">
        <v>32670537</v>
      </c>
      <c r="H27" s="11"/>
      <c r="I27" s="9">
        <v>-14198916</v>
      </c>
      <c r="J27" s="11"/>
      <c r="K27" s="9">
        <v>25290636</v>
      </c>
      <c r="L27" s="11"/>
      <c r="M27" s="9">
        <v>-26063469</v>
      </c>
      <c r="V27" s="10"/>
      <c r="W27" s="151"/>
    </row>
    <row r="28" spans="1:23" s="140" customFormat="1" ht="18.75" customHeight="1">
      <c r="A28" s="140" t="s">
        <v>93</v>
      </c>
      <c r="B28" s="140" t="s">
        <v>93</v>
      </c>
      <c r="C28" s="140" t="s">
        <v>73</v>
      </c>
      <c r="G28" s="9">
        <v>6721695</v>
      </c>
      <c r="H28" s="11"/>
      <c r="I28" s="9">
        <v>16000501</v>
      </c>
      <c r="J28" s="11"/>
      <c r="K28" s="9">
        <v>7072319</v>
      </c>
      <c r="L28" s="11"/>
      <c r="M28" s="9">
        <v>16040031</v>
      </c>
      <c r="P28" s="151"/>
      <c r="V28" s="10"/>
      <c r="W28" s="151"/>
    </row>
    <row r="29" spans="1:23" s="140" customFormat="1" ht="18.75" customHeight="1">
      <c r="A29" s="140" t="s">
        <v>94</v>
      </c>
      <c r="B29" s="140" t="s">
        <v>94</v>
      </c>
      <c r="C29" s="140" t="s">
        <v>10</v>
      </c>
      <c r="G29" s="9">
        <v>221049</v>
      </c>
      <c r="H29" s="11"/>
      <c r="I29" s="9">
        <v>11137274</v>
      </c>
      <c r="J29" s="11"/>
      <c r="K29" s="9">
        <v>211662</v>
      </c>
      <c r="L29" s="11"/>
      <c r="M29" s="9">
        <v>6878622</v>
      </c>
      <c r="V29" s="10"/>
      <c r="W29" s="151"/>
    </row>
    <row r="30" spans="1:23" s="140" customFormat="1" ht="18.75" customHeight="1">
      <c r="A30" s="140" t="s">
        <v>95</v>
      </c>
      <c r="B30" s="140" t="s">
        <v>95</v>
      </c>
      <c r="C30" s="140" t="s">
        <v>11</v>
      </c>
      <c r="G30" s="9">
        <v>211541</v>
      </c>
      <c r="H30" s="11"/>
      <c r="I30" s="9">
        <v>7242311</v>
      </c>
      <c r="J30" s="11"/>
      <c r="K30" s="9">
        <v>-324310</v>
      </c>
      <c r="L30" s="11"/>
      <c r="M30" s="9">
        <v>7048274</v>
      </c>
      <c r="P30" s="151"/>
      <c r="V30" s="10"/>
      <c r="W30" s="151"/>
    </row>
    <row r="31" spans="1:23" s="140" customFormat="1" ht="18.75" customHeight="1">
      <c r="A31" s="140" t="s">
        <v>96</v>
      </c>
      <c r="B31" s="140" t="s">
        <v>96</v>
      </c>
      <c r="C31" s="140" t="s">
        <v>20</v>
      </c>
      <c r="G31" s="9">
        <v>8365322</v>
      </c>
      <c r="H31" s="11"/>
      <c r="I31" s="9">
        <v>-3607745</v>
      </c>
      <c r="J31" s="11"/>
      <c r="K31" s="9">
        <v>8365322</v>
      </c>
      <c r="L31" s="11"/>
      <c r="M31" s="9">
        <v>-3607745</v>
      </c>
      <c r="V31" s="10"/>
      <c r="W31" s="151"/>
    </row>
    <row r="32" spans="1:23" s="140" customFormat="1" ht="18.75" customHeight="1">
      <c r="B32" s="152" t="s">
        <v>99</v>
      </c>
      <c r="E32" s="146"/>
      <c r="G32" s="154"/>
      <c r="H32" s="154"/>
      <c r="I32" s="155"/>
      <c r="J32" s="154"/>
      <c r="K32" s="154"/>
      <c r="L32" s="154"/>
      <c r="M32" s="155"/>
    </row>
    <row r="33" spans="1:22" s="140" customFormat="1" ht="18.75" customHeight="1">
      <c r="C33" s="140" t="s">
        <v>140</v>
      </c>
      <c r="E33" s="146"/>
      <c r="G33" s="9">
        <v>-5119617</v>
      </c>
      <c r="H33" s="150"/>
      <c r="I33" s="9">
        <v>-45454176</v>
      </c>
      <c r="J33" s="150"/>
      <c r="K33" s="9">
        <v>18453</v>
      </c>
      <c r="L33" s="150"/>
      <c r="M33" s="9">
        <v>-49918336</v>
      </c>
      <c r="P33" s="151"/>
      <c r="R33" s="151"/>
      <c r="U33" s="151"/>
      <c r="V33" s="151"/>
    </row>
    <row r="34" spans="1:22" s="140" customFormat="1" ht="18.75" customHeight="1">
      <c r="C34" s="140" t="s">
        <v>171</v>
      </c>
      <c r="E34" s="146"/>
      <c r="G34" s="9">
        <v>-57030102</v>
      </c>
      <c r="H34" s="11"/>
      <c r="I34" s="9">
        <v>86040814</v>
      </c>
      <c r="J34" s="11"/>
      <c r="K34" s="9">
        <v>-57030102</v>
      </c>
      <c r="L34" s="11"/>
      <c r="M34" s="9">
        <v>86040814</v>
      </c>
      <c r="P34" s="151"/>
      <c r="R34" s="151"/>
      <c r="U34" s="151"/>
      <c r="V34" s="151"/>
    </row>
    <row r="35" spans="1:22" s="140" customFormat="1" ht="18.75" customHeight="1">
      <c r="A35" s="156"/>
      <c r="C35" s="140" t="s">
        <v>26</v>
      </c>
      <c r="E35" s="146"/>
      <c r="G35" s="9">
        <v>-57249067</v>
      </c>
      <c r="H35" s="11"/>
      <c r="I35" s="9">
        <v>62876130</v>
      </c>
      <c r="J35" s="11"/>
      <c r="K35" s="9">
        <v>-55745012</v>
      </c>
      <c r="L35" s="11"/>
      <c r="M35" s="9">
        <v>62544003</v>
      </c>
    </row>
    <row r="36" spans="1:22" s="140" customFormat="1" ht="18.75">
      <c r="A36" s="156"/>
      <c r="C36" s="149" t="s">
        <v>145</v>
      </c>
      <c r="E36" s="146"/>
      <c r="G36" s="9">
        <v>-97745825</v>
      </c>
      <c r="H36" s="11"/>
      <c r="I36" s="9">
        <v>308639526</v>
      </c>
      <c r="J36" s="11"/>
      <c r="K36" s="9">
        <v>-103930302</v>
      </c>
      <c r="L36" s="11"/>
      <c r="M36" s="9">
        <v>310449122</v>
      </c>
      <c r="P36" s="151"/>
      <c r="U36" s="151"/>
      <c r="V36" s="151"/>
    </row>
    <row r="37" spans="1:22" s="140" customFormat="1" ht="18.75">
      <c r="A37" s="156"/>
      <c r="C37" s="140" t="s">
        <v>27</v>
      </c>
      <c r="E37" s="146"/>
      <c r="G37" s="153">
        <v>-16054310</v>
      </c>
      <c r="H37" s="11"/>
      <c r="I37" s="153">
        <v>11511156</v>
      </c>
      <c r="J37" s="11"/>
      <c r="K37" s="153">
        <v>-16202999</v>
      </c>
      <c r="L37" s="11"/>
      <c r="M37" s="153">
        <v>11568559</v>
      </c>
      <c r="P37" s="151"/>
      <c r="U37" s="151"/>
      <c r="V37" s="151"/>
    </row>
    <row r="38" spans="1:22" s="140" customFormat="1" ht="18.75">
      <c r="A38" s="156"/>
      <c r="C38" s="169" t="s">
        <v>122</v>
      </c>
      <c r="E38" s="146"/>
      <c r="G38" s="159">
        <v>497595940</v>
      </c>
      <c r="H38" s="11"/>
      <c r="I38" s="159">
        <v>623259825</v>
      </c>
      <c r="J38" s="11"/>
      <c r="K38" s="159">
        <v>465651247</v>
      </c>
      <c r="L38" s="11"/>
      <c r="M38" s="159">
        <v>605407565</v>
      </c>
      <c r="N38" s="151">
        <f>SUM(G24:G37)-G38</f>
        <v>0</v>
      </c>
      <c r="O38" s="151">
        <f t="shared" ref="O38:S38" si="1">SUM(H24:H37)-H38</f>
        <v>0</v>
      </c>
      <c r="P38" s="151">
        <f>SUM(I24:I37)-I38</f>
        <v>0</v>
      </c>
      <c r="Q38" s="151">
        <f t="shared" si="1"/>
        <v>0</v>
      </c>
      <c r="R38" s="151">
        <f t="shared" si="1"/>
        <v>0</v>
      </c>
      <c r="S38" s="151">
        <f t="shared" si="1"/>
        <v>0</v>
      </c>
      <c r="T38" s="151">
        <f>SUM(M24:M37)-M38</f>
        <v>0</v>
      </c>
      <c r="U38" s="151"/>
      <c r="V38" s="151"/>
    </row>
    <row r="39" spans="1:22" s="16" customFormat="1" ht="18.75" customHeight="1">
      <c r="A39" s="176" t="s">
        <v>134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</row>
    <row r="40" spans="1:22" s="16" customFormat="1" ht="15.75" customHeight="1">
      <c r="A40" s="178" t="s">
        <v>0</v>
      </c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</row>
    <row r="41" spans="1:22" s="16" customFormat="1" ht="17.25" customHeight="1">
      <c r="A41" s="178" t="s">
        <v>74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</row>
    <row r="42" spans="1:22" s="16" customFormat="1" ht="20.25" customHeight="1">
      <c r="A42" s="178" t="str">
        <f>A4</f>
        <v>สำหรับปีสิ้นสุดวันที่ 31 ธันวาคม 2567</v>
      </c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</row>
    <row r="43" spans="1:22" s="16" customFormat="1" ht="7.5" customHeight="1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</row>
    <row r="44" spans="1:22" s="140" customFormat="1" ht="15" customHeight="1">
      <c r="G44" s="141"/>
      <c r="H44" s="141"/>
      <c r="I44" s="142"/>
      <c r="J44" s="141"/>
      <c r="K44" s="143"/>
      <c r="L44" s="141"/>
      <c r="M44" s="144" t="s">
        <v>1</v>
      </c>
    </row>
    <row r="45" spans="1:22" s="140" customFormat="1" ht="15" customHeight="1">
      <c r="G45" s="196" t="s">
        <v>2</v>
      </c>
      <c r="H45" s="196"/>
      <c r="I45" s="196"/>
      <c r="J45" s="146"/>
      <c r="K45" s="196" t="s">
        <v>3</v>
      </c>
      <c r="L45" s="196"/>
      <c r="M45" s="196"/>
    </row>
    <row r="46" spans="1:22" s="140" customFormat="1" ht="15" customHeight="1">
      <c r="E46" s="146" t="s">
        <v>4</v>
      </c>
      <c r="G46" s="145">
        <f>G8</f>
        <v>2567</v>
      </c>
      <c r="H46" s="146"/>
      <c r="I46" s="157">
        <f>I8</f>
        <v>2566</v>
      </c>
      <c r="J46" s="146"/>
      <c r="K46" s="157">
        <f>G46</f>
        <v>2567</v>
      </c>
      <c r="L46" s="146"/>
      <c r="M46" s="157">
        <f>I46</f>
        <v>2566</v>
      </c>
    </row>
    <row r="47" spans="1:22" s="140" customFormat="1" ht="17.100000000000001" customHeight="1">
      <c r="B47" s="169" t="s">
        <v>218</v>
      </c>
      <c r="E47" s="146"/>
      <c r="G47" s="9">
        <v>15633315</v>
      </c>
      <c r="H47" s="11"/>
      <c r="I47" s="9">
        <v>0</v>
      </c>
      <c r="J47" s="11"/>
      <c r="K47" s="9">
        <v>15633315</v>
      </c>
      <c r="L47" s="11"/>
      <c r="M47" s="9">
        <v>0</v>
      </c>
      <c r="R47" s="151"/>
      <c r="U47" s="151"/>
    </row>
    <row r="48" spans="1:22" s="140" customFormat="1" ht="17.100000000000001" customHeight="1">
      <c r="A48" s="169"/>
      <c r="B48" s="140" t="s">
        <v>120</v>
      </c>
      <c r="E48" s="146"/>
      <c r="G48" s="9">
        <v>-37161529</v>
      </c>
      <c r="H48" s="11"/>
      <c r="I48" s="9">
        <v>-51480462</v>
      </c>
      <c r="J48" s="11"/>
      <c r="K48" s="9">
        <v>-33383320</v>
      </c>
      <c r="L48" s="11"/>
      <c r="M48" s="9">
        <v>-49626939</v>
      </c>
      <c r="R48" s="151"/>
      <c r="U48" s="151"/>
    </row>
    <row r="49" spans="1:20" s="140" customFormat="1" ht="17.100000000000001" customHeight="1">
      <c r="A49" s="169"/>
      <c r="B49" s="140" t="s">
        <v>163</v>
      </c>
      <c r="E49" s="146"/>
      <c r="G49" s="9">
        <v>-545904</v>
      </c>
      <c r="H49" s="11"/>
      <c r="I49" s="9">
        <v>-600768</v>
      </c>
      <c r="J49" s="11"/>
      <c r="K49" s="9">
        <v>-545904</v>
      </c>
      <c r="L49" s="11"/>
      <c r="M49" s="9">
        <v>-600768</v>
      </c>
      <c r="N49" s="151">
        <f>SUM(G38,G47:G49)-G50</f>
        <v>0</v>
      </c>
      <c r="O49" s="151">
        <f t="shared" ref="O49:T49" si="2">SUM(H38,H47:H49)-H50</f>
        <v>0</v>
      </c>
      <c r="P49" s="151">
        <f t="shared" si="2"/>
        <v>0</v>
      </c>
      <c r="Q49" s="151">
        <f t="shared" si="2"/>
        <v>0</v>
      </c>
      <c r="R49" s="151">
        <f t="shared" si="2"/>
        <v>0</v>
      </c>
      <c r="S49" s="151">
        <f t="shared" si="2"/>
        <v>0</v>
      </c>
      <c r="T49" s="151">
        <f t="shared" si="2"/>
        <v>0</v>
      </c>
    </row>
    <row r="50" spans="1:20" s="140" customFormat="1" ht="17.100000000000001" customHeight="1">
      <c r="C50" s="158" t="s">
        <v>131</v>
      </c>
      <c r="E50" s="146"/>
      <c r="G50" s="159">
        <v>475521822</v>
      </c>
      <c r="H50" s="11"/>
      <c r="I50" s="159">
        <v>571178595</v>
      </c>
      <c r="J50" s="11"/>
      <c r="K50" s="159">
        <v>447355338</v>
      </c>
      <c r="L50" s="11"/>
      <c r="M50" s="159">
        <v>555179858</v>
      </c>
    </row>
    <row r="51" spans="1:20" s="140" customFormat="1" ht="17.100000000000001" customHeight="1">
      <c r="A51" s="93" t="s">
        <v>100</v>
      </c>
      <c r="E51" s="146"/>
      <c r="G51" s="11"/>
      <c r="H51" s="11"/>
      <c r="I51" s="9"/>
      <c r="J51" s="11"/>
      <c r="K51" s="11"/>
      <c r="L51" s="11"/>
      <c r="M51" s="9"/>
      <c r="P51" s="151"/>
    </row>
    <row r="52" spans="1:20" s="140" customFormat="1" ht="17.100000000000001" customHeight="1">
      <c r="B52" s="140" t="s">
        <v>101</v>
      </c>
      <c r="E52" s="146"/>
      <c r="G52" s="9">
        <v>-291372</v>
      </c>
      <c r="H52" s="11"/>
      <c r="I52" s="9">
        <v>-61590</v>
      </c>
      <c r="J52" s="11"/>
      <c r="K52" s="9">
        <v>-225061</v>
      </c>
      <c r="L52" s="11"/>
      <c r="M52" s="9">
        <v>-46632</v>
      </c>
    </row>
    <row r="53" spans="1:20" s="140" customFormat="1" ht="17.100000000000001" customHeight="1">
      <c r="B53" s="140" t="s">
        <v>102</v>
      </c>
      <c r="E53" s="146"/>
      <c r="G53" s="9">
        <v>0</v>
      </c>
      <c r="H53" s="11"/>
      <c r="I53" s="9">
        <v>37900000</v>
      </c>
      <c r="J53" s="11"/>
      <c r="K53" s="9">
        <v>0</v>
      </c>
      <c r="L53" s="11"/>
      <c r="M53" s="9">
        <v>37900000</v>
      </c>
    </row>
    <row r="54" spans="1:20" s="140" customFormat="1" ht="17.100000000000001" customHeight="1">
      <c r="B54" s="140" t="s">
        <v>166</v>
      </c>
      <c r="E54" s="146"/>
      <c r="G54" s="9">
        <v>-17232830</v>
      </c>
      <c r="H54" s="11"/>
      <c r="I54" s="9">
        <v>-501834311</v>
      </c>
      <c r="J54" s="11"/>
      <c r="K54" s="9">
        <v>-17232830</v>
      </c>
      <c r="L54" s="11"/>
      <c r="M54" s="9">
        <v>-501834311</v>
      </c>
      <c r="P54" s="151"/>
    </row>
    <row r="55" spans="1:20" s="140" customFormat="1" ht="17.100000000000001" customHeight="1">
      <c r="B55" s="140" t="s">
        <v>118</v>
      </c>
      <c r="E55" s="146"/>
      <c r="G55" s="9">
        <v>-2234342</v>
      </c>
      <c r="H55" s="11"/>
      <c r="I55" s="9">
        <v>-418000</v>
      </c>
      <c r="J55" s="11"/>
      <c r="K55" s="9">
        <v>-2082863</v>
      </c>
      <c r="L55" s="11"/>
      <c r="M55" s="9">
        <v>-359554</v>
      </c>
      <c r="P55" s="151"/>
    </row>
    <row r="56" spans="1:20" s="140" customFormat="1" ht="17.100000000000001" customHeight="1">
      <c r="B56" s="140" t="s">
        <v>119</v>
      </c>
      <c r="E56" s="146"/>
      <c r="G56" s="9">
        <v>1343333</v>
      </c>
      <c r="H56" s="11"/>
      <c r="I56" s="9">
        <v>989856</v>
      </c>
      <c r="J56" s="11"/>
      <c r="K56" s="9">
        <v>1205977</v>
      </c>
      <c r="L56" s="11"/>
      <c r="M56" s="9">
        <v>948838</v>
      </c>
      <c r="N56" s="12"/>
    </row>
    <row r="57" spans="1:20" s="140" customFormat="1" ht="17.100000000000001" customHeight="1">
      <c r="B57" s="140" t="s">
        <v>219</v>
      </c>
      <c r="E57" s="146"/>
      <c r="G57" s="9">
        <v>294000</v>
      </c>
      <c r="H57" s="11"/>
      <c r="I57" s="9">
        <v>0</v>
      </c>
      <c r="J57" s="11"/>
      <c r="K57" s="9">
        <v>294000</v>
      </c>
      <c r="L57" s="11"/>
      <c r="M57" s="9">
        <v>0</v>
      </c>
      <c r="N57" s="12"/>
    </row>
    <row r="58" spans="1:20" s="140" customFormat="1" ht="17.100000000000001" customHeight="1">
      <c r="B58" s="140" t="s">
        <v>213</v>
      </c>
      <c r="E58" s="146"/>
      <c r="G58" s="9">
        <v>-59423862</v>
      </c>
      <c r="H58" s="11"/>
      <c r="I58" s="9">
        <v>0</v>
      </c>
      <c r="J58" s="11"/>
      <c r="K58" s="9">
        <v>-59423862</v>
      </c>
      <c r="L58" s="11"/>
      <c r="M58" s="9">
        <v>0</v>
      </c>
      <c r="N58" s="12"/>
    </row>
    <row r="59" spans="1:20" s="140" customFormat="1" ht="17.100000000000001" customHeight="1">
      <c r="B59" s="140" t="s">
        <v>214</v>
      </c>
      <c r="E59" s="146"/>
      <c r="G59" s="9">
        <v>1170944</v>
      </c>
      <c r="H59" s="11"/>
      <c r="I59" s="9">
        <v>4500</v>
      </c>
      <c r="J59" s="11"/>
      <c r="K59" s="153">
        <v>1170944</v>
      </c>
      <c r="L59" s="11"/>
      <c r="M59" s="9">
        <v>0</v>
      </c>
      <c r="N59" s="151">
        <f>SUM(G52:G59)-G60</f>
        <v>0</v>
      </c>
      <c r="O59" s="151">
        <f>SUM(H52:H56)-H60</f>
        <v>0</v>
      </c>
      <c r="P59" s="151">
        <f>SUM(I52:I59)-I60</f>
        <v>0</v>
      </c>
      <c r="Q59" s="151">
        <f>SUM(J52:J56)-J60</f>
        <v>0</v>
      </c>
      <c r="R59" s="151">
        <f>SUM(K52:K59)-K60</f>
        <v>0</v>
      </c>
      <c r="S59" s="151">
        <f>SUM(L52:L56)-L60</f>
        <v>0</v>
      </c>
      <c r="T59" s="151">
        <f>SUM(M52:M59)-M60</f>
        <v>0</v>
      </c>
    </row>
    <row r="60" spans="1:20" s="140" customFormat="1" ht="17.100000000000001" customHeight="1">
      <c r="C60" s="93" t="s">
        <v>132</v>
      </c>
      <c r="G60" s="159">
        <v>-76374129</v>
      </c>
      <c r="H60" s="11"/>
      <c r="I60" s="159">
        <v>-463419545</v>
      </c>
      <c r="J60" s="11"/>
      <c r="K60" s="159">
        <v>-76293695</v>
      </c>
      <c r="L60" s="11"/>
      <c r="M60" s="159">
        <v>-463391659</v>
      </c>
    </row>
    <row r="61" spans="1:20" s="140" customFormat="1" ht="17.100000000000001" customHeight="1">
      <c r="A61" s="93" t="s">
        <v>103</v>
      </c>
      <c r="H61" s="12"/>
      <c r="I61" s="149"/>
      <c r="J61" s="12"/>
      <c r="K61" s="11"/>
      <c r="L61" s="12"/>
      <c r="M61" s="9"/>
      <c r="P61" s="12"/>
    </row>
    <row r="62" spans="1:20" s="140" customFormat="1" ht="17.100000000000001" customHeight="1">
      <c r="A62" s="170"/>
      <c r="B62" s="140" t="s">
        <v>159</v>
      </c>
      <c r="G62" s="9">
        <v>-16323368</v>
      </c>
      <c r="H62" s="11"/>
      <c r="I62" s="9">
        <v>-8413749</v>
      </c>
      <c r="J62" s="11"/>
      <c r="K62" s="9">
        <v>-16323368</v>
      </c>
      <c r="L62" s="11"/>
      <c r="M62" s="9">
        <v>-3923632</v>
      </c>
      <c r="P62" s="12"/>
    </row>
    <row r="63" spans="1:20" s="140" customFormat="1" ht="17.100000000000001" customHeight="1">
      <c r="B63" s="140" t="s">
        <v>173</v>
      </c>
      <c r="G63" s="11"/>
      <c r="H63" s="11"/>
      <c r="I63" s="9"/>
      <c r="J63" s="11"/>
      <c r="K63" s="11"/>
      <c r="L63" s="11"/>
      <c r="M63" s="9"/>
      <c r="P63" s="12"/>
    </row>
    <row r="64" spans="1:20" s="140" customFormat="1" ht="17.100000000000001" customHeight="1">
      <c r="C64" s="140" t="s">
        <v>174</v>
      </c>
      <c r="G64" s="9">
        <v>0</v>
      </c>
      <c r="H64" s="11"/>
      <c r="I64" s="9">
        <v>54180730</v>
      </c>
      <c r="J64" s="11"/>
      <c r="K64" s="9">
        <v>0</v>
      </c>
      <c r="L64" s="11"/>
      <c r="M64" s="9">
        <v>54180730</v>
      </c>
      <c r="P64" s="12"/>
    </row>
    <row r="65" spans="1:25" s="140" customFormat="1" ht="17.100000000000001" customHeight="1">
      <c r="A65" s="170"/>
      <c r="B65" s="140" t="s">
        <v>143</v>
      </c>
      <c r="G65" s="9">
        <v>0</v>
      </c>
      <c r="H65" s="11"/>
      <c r="I65" s="9">
        <v>67128200</v>
      </c>
      <c r="J65" s="11"/>
      <c r="K65" s="9">
        <v>0</v>
      </c>
      <c r="L65" s="11"/>
      <c r="M65" s="9">
        <v>67128200</v>
      </c>
      <c r="P65" s="12"/>
    </row>
    <row r="66" spans="1:25" s="140" customFormat="1" ht="17.100000000000001" customHeight="1">
      <c r="A66" s="170"/>
      <c r="B66" s="140" t="s">
        <v>144</v>
      </c>
      <c r="G66" s="9">
        <v>-88240200</v>
      </c>
      <c r="H66" s="11"/>
      <c r="I66" s="9">
        <v>-11112000</v>
      </c>
      <c r="J66" s="11"/>
      <c r="K66" s="9">
        <v>-88240200</v>
      </c>
      <c r="L66" s="11"/>
      <c r="M66" s="9">
        <v>-11112000</v>
      </c>
      <c r="P66" s="12"/>
      <c r="R66" s="151"/>
    </row>
    <row r="67" spans="1:25" s="140" customFormat="1" ht="17.100000000000001" customHeight="1">
      <c r="B67" s="140" t="s">
        <v>123</v>
      </c>
      <c r="G67" s="9">
        <v>-6656811</v>
      </c>
      <c r="H67" s="11"/>
      <c r="I67" s="9">
        <v>-4655744</v>
      </c>
      <c r="J67" s="11"/>
      <c r="K67" s="9">
        <v>-6016249</v>
      </c>
      <c r="L67" s="11"/>
      <c r="M67" s="9">
        <v>-3951987</v>
      </c>
      <c r="P67" s="12"/>
    </row>
    <row r="68" spans="1:25" s="140" customFormat="1" ht="17.100000000000001" customHeight="1">
      <c r="B68" s="140" t="s">
        <v>121</v>
      </c>
      <c r="G68" s="9">
        <v>-962766</v>
      </c>
      <c r="H68" s="11"/>
      <c r="I68" s="9">
        <v>-1118764</v>
      </c>
      <c r="J68" s="11"/>
      <c r="K68" s="9">
        <v>-883327</v>
      </c>
      <c r="L68" s="11"/>
      <c r="M68" s="9">
        <v>-1080368</v>
      </c>
      <c r="R68" s="151"/>
      <c r="T68" s="151"/>
    </row>
    <row r="69" spans="1:25" s="140" customFormat="1" ht="17.100000000000001" customHeight="1">
      <c r="B69" s="140" t="s">
        <v>128</v>
      </c>
      <c r="G69" s="9">
        <v>-120973536</v>
      </c>
      <c r="H69" s="11"/>
      <c r="I69" s="9">
        <v>-156294932</v>
      </c>
      <c r="J69" s="11"/>
      <c r="K69" s="9">
        <v>-120973536</v>
      </c>
      <c r="L69" s="11"/>
      <c r="M69" s="9">
        <v>-156294932</v>
      </c>
      <c r="R69" s="151"/>
      <c r="T69" s="151"/>
    </row>
    <row r="70" spans="1:25" s="140" customFormat="1" ht="17.100000000000001" customHeight="1">
      <c r="C70" s="93" t="s">
        <v>133</v>
      </c>
      <c r="G70" s="159">
        <v>-233156681</v>
      </c>
      <c r="H70" s="11"/>
      <c r="I70" s="159">
        <v>-60286259</v>
      </c>
      <c r="J70" s="11"/>
      <c r="K70" s="159">
        <v>-232436680</v>
      </c>
      <c r="L70" s="11"/>
      <c r="M70" s="159">
        <v>-55053989</v>
      </c>
      <c r="N70" s="151">
        <f t="shared" ref="N70:T70" si="3">G50+G60+G70-G71</f>
        <v>0</v>
      </c>
      <c r="O70" s="151">
        <f t="shared" si="3"/>
        <v>0</v>
      </c>
      <c r="P70" s="151">
        <f t="shared" si="3"/>
        <v>0</v>
      </c>
      <c r="Q70" s="151">
        <f t="shared" si="3"/>
        <v>0</v>
      </c>
      <c r="R70" s="151">
        <f t="shared" si="3"/>
        <v>0</v>
      </c>
      <c r="S70" s="151">
        <f t="shared" si="3"/>
        <v>0</v>
      </c>
      <c r="T70" s="151">
        <f t="shared" si="3"/>
        <v>0</v>
      </c>
    </row>
    <row r="71" spans="1:25" s="140" customFormat="1" ht="17.100000000000001" customHeight="1">
      <c r="A71" s="93" t="s">
        <v>124</v>
      </c>
      <c r="B71" s="93"/>
      <c r="G71" s="9">
        <v>165991012</v>
      </c>
      <c r="H71" s="11"/>
      <c r="I71" s="9">
        <v>47472791</v>
      </c>
      <c r="J71" s="11"/>
      <c r="K71" s="9">
        <v>138624963</v>
      </c>
      <c r="L71" s="11"/>
      <c r="M71" s="9">
        <v>36734210</v>
      </c>
      <c r="N71" s="151"/>
    </row>
    <row r="72" spans="1:25" s="140" customFormat="1" ht="17.100000000000001" customHeight="1">
      <c r="A72" s="169" t="s">
        <v>75</v>
      </c>
      <c r="G72" s="9">
        <v>174535726</v>
      </c>
      <c r="H72" s="11"/>
      <c r="I72" s="9">
        <v>127062935</v>
      </c>
      <c r="J72" s="11"/>
      <c r="K72" s="9">
        <v>161885826</v>
      </c>
      <c r="L72" s="11"/>
      <c r="M72" s="9">
        <v>125151616</v>
      </c>
      <c r="N72" s="151">
        <f t="shared" ref="N72:T72" si="4">SUM(G71:G72)-G73</f>
        <v>0</v>
      </c>
      <c r="O72" s="151">
        <f t="shared" si="4"/>
        <v>0</v>
      </c>
      <c r="P72" s="151">
        <f t="shared" si="4"/>
        <v>0</v>
      </c>
      <c r="Q72" s="151">
        <f t="shared" si="4"/>
        <v>0</v>
      </c>
      <c r="R72" s="151">
        <f t="shared" si="4"/>
        <v>0</v>
      </c>
      <c r="S72" s="151">
        <f t="shared" si="4"/>
        <v>0</v>
      </c>
      <c r="T72" s="151">
        <f t="shared" si="4"/>
        <v>0</v>
      </c>
    </row>
    <row r="73" spans="1:25" s="140" customFormat="1" ht="17.100000000000001" customHeight="1" thickBot="1">
      <c r="A73" s="171" t="s">
        <v>76</v>
      </c>
      <c r="G73" s="160">
        <v>340526738</v>
      </c>
      <c r="H73" s="11"/>
      <c r="I73" s="160">
        <v>174535726</v>
      </c>
      <c r="J73" s="11"/>
      <c r="K73" s="160">
        <v>300510789</v>
      </c>
      <c r="L73" s="11"/>
      <c r="M73" s="160">
        <v>161885826</v>
      </c>
      <c r="V73" s="151">
        <f>G73-งบฐานะการเงิน!F11</f>
        <v>0</v>
      </c>
      <c r="W73" s="151">
        <f>I73-งบฐานะการเงิน!H11</f>
        <v>0</v>
      </c>
      <c r="X73" s="151">
        <f>K73-งบฐานะการเงิน!J11</f>
        <v>0</v>
      </c>
      <c r="Y73" s="151">
        <f>M73-งบฐานะการเงิน!L11</f>
        <v>0</v>
      </c>
    </row>
    <row r="74" spans="1:25" s="140" customFormat="1" ht="9.75" customHeight="1" thickTop="1">
      <c r="A74" s="171"/>
      <c r="G74" s="12"/>
      <c r="H74" s="12"/>
      <c r="I74" s="9"/>
      <c r="J74" s="12"/>
      <c r="K74" s="11"/>
      <c r="L74" s="12"/>
      <c r="M74" s="9"/>
      <c r="N74" s="151">
        <f>G72-I73</f>
        <v>0</v>
      </c>
      <c r="O74" s="151">
        <f>H72-J73</f>
        <v>0</v>
      </c>
      <c r="P74" s="151"/>
      <c r="Q74" s="151">
        <f>J72-L73</f>
        <v>0</v>
      </c>
      <c r="R74" s="151">
        <f>K72-M73</f>
        <v>0</v>
      </c>
      <c r="S74" s="151">
        <f>L72-N72</f>
        <v>0</v>
      </c>
      <c r="T74" s="151"/>
    </row>
    <row r="75" spans="1:25" s="140" customFormat="1" ht="17.100000000000001" customHeight="1">
      <c r="A75" s="93" t="s">
        <v>77</v>
      </c>
      <c r="G75" s="12"/>
      <c r="I75" s="9"/>
      <c r="K75" s="150"/>
      <c r="M75" s="149"/>
    </row>
    <row r="76" spans="1:25" s="140" customFormat="1" ht="13.5" customHeight="1">
      <c r="B76" s="161" t="s">
        <v>215</v>
      </c>
      <c r="I76" s="149"/>
      <c r="K76" s="150"/>
      <c r="M76" s="149"/>
    </row>
    <row r="77" spans="1:25" s="164" customFormat="1" ht="17.100000000000001" customHeight="1">
      <c r="A77" s="140"/>
      <c r="B77" s="161"/>
      <c r="C77" s="172" t="s">
        <v>167</v>
      </c>
      <c r="D77" s="140"/>
      <c r="E77" s="140"/>
      <c r="F77" s="140"/>
      <c r="G77" s="163">
        <v>16048</v>
      </c>
      <c r="H77" s="140"/>
      <c r="I77" s="9">
        <v>198236913</v>
      </c>
      <c r="J77" s="140"/>
      <c r="K77" s="163">
        <v>16048</v>
      </c>
      <c r="L77" s="140"/>
      <c r="M77" s="9">
        <v>198236913</v>
      </c>
      <c r="O77" s="140"/>
    </row>
    <row r="78" spans="1:25" s="164" customFormat="1" ht="17.100000000000001" customHeight="1">
      <c r="C78" s="161" t="s">
        <v>172</v>
      </c>
      <c r="D78" s="161"/>
      <c r="E78" s="140"/>
      <c r="F78" s="140"/>
      <c r="G78" s="163">
        <v>0</v>
      </c>
      <c r="H78" s="13"/>
      <c r="I78" s="163">
        <v>18490</v>
      </c>
      <c r="J78" s="13"/>
      <c r="K78" s="163">
        <v>0</v>
      </c>
      <c r="L78" s="13"/>
      <c r="M78" s="163">
        <v>18490</v>
      </c>
    </row>
    <row r="79" spans="1:25" s="164" customFormat="1" ht="8.25" customHeight="1">
      <c r="B79" s="165"/>
      <c r="C79" s="162"/>
      <c r="D79" s="162"/>
      <c r="E79" s="140"/>
      <c r="F79" s="140"/>
      <c r="G79" s="163"/>
      <c r="H79" s="13"/>
      <c r="I79" s="163"/>
      <c r="J79" s="13"/>
      <c r="K79" s="163"/>
      <c r="L79" s="13"/>
      <c r="M79" s="163"/>
    </row>
    <row r="80" spans="1:25" ht="0.75" customHeight="1">
      <c r="A80" s="31"/>
    </row>
    <row r="81" spans="1:13" ht="16.5" customHeight="1">
      <c r="A81" s="174" t="s">
        <v>136</v>
      </c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</row>
    <row r="82" spans="1:13" ht="15.75" customHeight="1">
      <c r="A82" s="20"/>
      <c r="B82" s="20"/>
      <c r="C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ht="16.5" customHeight="1">
      <c r="A83" s="174" t="s">
        <v>162</v>
      </c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</row>
    <row r="84" spans="1:13" ht="13.5" customHeight="1">
      <c r="A84" s="174" t="s">
        <v>138</v>
      </c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</row>
    <row r="86" spans="1:13">
      <c r="G86" s="43">
        <f>G73-งบฐานะการเงิน!F11</f>
        <v>0</v>
      </c>
      <c r="H86" s="43">
        <f>H73-งบฐานะการเงิน!G11</f>
        <v>0</v>
      </c>
      <c r="I86" s="167">
        <f>I73-งบฐานะการเงิน!H11</f>
        <v>0</v>
      </c>
      <c r="J86" s="43">
        <f>J73-งบฐานะการเงิน!I11</f>
        <v>0</v>
      </c>
      <c r="K86" s="168">
        <f>K73-งบฐานะการเงิน!J11</f>
        <v>0</v>
      </c>
      <c r="L86" s="43">
        <f>L73-งบฐานะการเงิน!K11</f>
        <v>0</v>
      </c>
      <c r="M86" s="167">
        <f>M73-งบฐานะการเงิน!L11</f>
        <v>0</v>
      </c>
    </row>
  </sheetData>
  <mergeCells count="16">
    <mergeCell ref="A43:M43"/>
    <mergeCell ref="A81:M81"/>
    <mergeCell ref="A83:M83"/>
    <mergeCell ref="A84:M84"/>
    <mergeCell ref="A1:M1"/>
    <mergeCell ref="A39:M39"/>
    <mergeCell ref="A2:M2"/>
    <mergeCell ref="A3:M3"/>
    <mergeCell ref="A4:M4"/>
    <mergeCell ref="G7:I7"/>
    <mergeCell ref="K7:M7"/>
    <mergeCell ref="A40:M40"/>
    <mergeCell ref="A41:M41"/>
    <mergeCell ref="A42:M42"/>
    <mergeCell ref="G45:I45"/>
    <mergeCell ref="K45:M45"/>
  </mergeCells>
  <printOptions horizontalCentered="1"/>
  <pageMargins left="0.59055118110236227" right="0.39370078740157483" top="0.59055118110236227" bottom="0.74803149606299213" header="0.27559055118110237" footer="0.35433070866141736"/>
  <pageSetup paperSize="9" fitToWidth="2" fitToHeight="2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งบฐานะการเงิน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Nuttaporn Posrida</cp:lastModifiedBy>
  <cp:lastPrinted>2025-02-18T04:31:17Z</cp:lastPrinted>
  <dcterms:created xsi:type="dcterms:W3CDTF">2020-03-27T04:14:02Z</dcterms:created>
  <dcterms:modified xsi:type="dcterms:W3CDTF">2025-02-20T09:29:03Z</dcterms:modified>
</cp:coreProperties>
</file>