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A\Soft file FS\ICN 2022Y\"/>
    </mc:Choice>
  </mc:AlternateContent>
  <xr:revisionPtr revIDLastSave="0" documentId="13_ncr:1_{B433E014-9AA2-41E3-8817-106FFCD3AD54}" xr6:coauthVersionLast="47" xr6:coauthVersionMax="47" xr10:uidLastSave="{00000000-0000-0000-0000-000000000000}"/>
  <bookViews>
    <workbookView xWindow="-108" yWindow="-108" windowWidth="23256" windowHeight="12456" tabRatio="795" xr2:uid="{21EB383C-BA1A-4972-92CA-50731DDE5609}"/>
  </bookViews>
  <sheets>
    <sheet name="งบแสดงฐานะการเงิน" sheetId="1" r:id="rId1"/>
    <sheet name="งบกำไรขาดทุนเบ็ดเสร็จ" sheetId="3" r:id="rId2"/>
    <sheet name="ส่วนของผู้ถือหุ้น" sheetId="9" r:id="rId3"/>
    <sheet name="ส่วนของผู้ถือหุ้น (ต่อ)" sheetId="7" r:id="rId4"/>
    <sheet name="งบกระแสเงินสด" sheetId="8" r:id="rId5"/>
  </sheets>
  <externalReferences>
    <externalReference r:id="rId6"/>
  </externalReferences>
  <definedNames>
    <definedName name="_Fill" localSheetId="2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Parse_Out" hidden="1">[1]total!#REF!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_xlnm.Print_Area" localSheetId="0">งบแสดงฐานะการเงิน!$A$1:$L$109</definedName>
    <definedName name="_xlnm.Print_Area" localSheetId="4">งบกระแสเงินสด!$A$1:$M$82</definedName>
    <definedName name="_xlnm.Print_Area" localSheetId="1">งบกำไรขาดทุนเบ็ดเสร็จ!$A$1:$M$72</definedName>
    <definedName name="_xlnm.Print_Area" localSheetId="2">ส่วนของผู้ถือหุ้น!$A$1:$T$27</definedName>
    <definedName name="_xlnm.Print_Area" localSheetId="3">'ส่วนของผู้ถือหุ้น (ต่อ)'!$A$1:$P$25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9" i="8" l="1"/>
  <c r="R52" i="8"/>
  <c r="N52" i="8"/>
  <c r="O78" i="8"/>
  <c r="Q78" i="8"/>
  <c r="R78" i="8"/>
  <c r="T29" i="9" l="1"/>
  <c r="P29" i="9"/>
  <c r="N29" i="9"/>
  <c r="W17" i="9" l="1"/>
  <c r="J29" i="9"/>
  <c r="H29" i="9"/>
  <c r="N23" i="3" l="1"/>
  <c r="P49" i="8" l="1"/>
  <c r="N73" i="8"/>
  <c r="R61" i="8"/>
  <c r="N61" i="8"/>
  <c r="W22" i="9" l="1"/>
  <c r="W19" i="9" l="1"/>
  <c r="N15" i="7" l="1"/>
  <c r="L15" i="7"/>
  <c r="J15" i="7"/>
  <c r="J28" i="7" s="1"/>
  <c r="H15" i="7"/>
  <c r="H28" i="7" s="1"/>
  <c r="P14" i="7"/>
  <c r="P13" i="7"/>
  <c r="P12" i="7"/>
  <c r="P15" i="7" l="1"/>
  <c r="R49" i="8"/>
  <c r="T49" i="8"/>
  <c r="O49" i="8"/>
  <c r="T54" i="3"/>
  <c r="P54" i="3"/>
  <c r="T50" i="3"/>
  <c r="P50" i="3"/>
  <c r="O100" i="1"/>
  <c r="O99" i="1"/>
  <c r="O98" i="1"/>
  <c r="I28" i="7"/>
  <c r="K28" i="7"/>
  <c r="M28" i="7"/>
  <c r="O28" i="7"/>
  <c r="I27" i="7"/>
  <c r="J27" i="7"/>
  <c r="K27" i="7"/>
  <c r="L27" i="7"/>
  <c r="M27" i="7"/>
  <c r="N27" i="7"/>
  <c r="O27" i="7"/>
  <c r="P27" i="7"/>
  <c r="H27" i="7"/>
  <c r="I29" i="9"/>
  <c r="K29" i="9"/>
  <c r="M29" i="9"/>
  <c r="O29" i="9"/>
  <c r="Q29" i="9"/>
  <c r="S29" i="9"/>
  <c r="I28" i="9"/>
  <c r="J28" i="9"/>
  <c r="K28" i="9"/>
  <c r="L28" i="9"/>
  <c r="M28" i="9"/>
  <c r="N28" i="9"/>
  <c r="O28" i="9"/>
  <c r="P28" i="9"/>
  <c r="Q28" i="9"/>
  <c r="R28" i="9"/>
  <c r="S28" i="9"/>
  <c r="T28" i="9"/>
  <c r="H28" i="9"/>
  <c r="S99" i="1" l="1"/>
  <c r="P28" i="7"/>
  <c r="H89" i="8"/>
  <c r="I89" i="8"/>
  <c r="J89" i="8"/>
  <c r="L89" i="8"/>
  <c r="M89" i="8"/>
  <c r="O70" i="1" l="1"/>
  <c r="S70" i="1"/>
  <c r="S32" i="1"/>
  <c r="M70" i="1" l="1"/>
  <c r="Q70" i="1"/>
  <c r="L29" i="9" l="1"/>
  <c r="R29" i="9"/>
  <c r="M101" i="1" l="1"/>
  <c r="M32" i="1"/>
  <c r="M103" i="1" l="1"/>
  <c r="G89" i="8"/>
  <c r="L28" i="7"/>
  <c r="N50" i="3" l="1"/>
  <c r="N54" i="3" l="1"/>
  <c r="R50" i="3"/>
  <c r="M99" i="1" l="1"/>
  <c r="K89" i="8"/>
  <c r="R54" i="3"/>
  <c r="Q32" i="1"/>
  <c r="R15" i="7" l="1"/>
  <c r="R14" i="7"/>
  <c r="R13" i="7"/>
  <c r="R12" i="7"/>
  <c r="R11" i="7"/>
  <c r="N28" i="7" l="1"/>
  <c r="W16" i="9"/>
  <c r="V16" i="9"/>
  <c r="W15" i="9"/>
  <c r="V15" i="9"/>
  <c r="W14" i="9"/>
  <c r="V14" i="9"/>
  <c r="W13" i="9"/>
  <c r="V13" i="9"/>
  <c r="W12" i="9"/>
  <c r="V12" i="9"/>
  <c r="Q99" i="1" l="1"/>
  <c r="N49" i="3" l="1"/>
  <c r="N78" i="8"/>
  <c r="M100" i="1" l="1"/>
  <c r="T74" i="8"/>
  <c r="O74" i="8"/>
  <c r="P74" i="8"/>
  <c r="Q74" i="8"/>
  <c r="R74" i="8"/>
  <c r="S74" i="8"/>
  <c r="R16" i="7"/>
  <c r="R17" i="7"/>
  <c r="R18" i="7"/>
  <c r="R20" i="7"/>
  <c r="V17" i="9"/>
  <c r="V18" i="9"/>
  <c r="W18" i="9"/>
  <c r="V20" i="9"/>
  <c r="W20" i="9"/>
  <c r="V22" i="9"/>
  <c r="N27" i="8"/>
  <c r="Q102" i="1"/>
  <c r="Q49" i="8" l="1"/>
  <c r="S49" i="8"/>
  <c r="N76" i="8" l="1"/>
  <c r="S78" i="8" s="1"/>
  <c r="R76" i="8"/>
  <c r="O103" i="1"/>
  <c r="M61" i="1"/>
  <c r="N103" i="1"/>
  <c r="P103" i="1"/>
  <c r="R103" i="1"/>
  <c r="S103" i="1"/>
  <c r="S19" i="1"/>
  <c r="O19" i="1"/>
  <c r="N19" i="1"/>
  <c r="P19" i="1"/>
  <c r="R19" i="1"/>
  <c r="O61" i="1"/>
  <c r="P61" i="1"/>
  <c r="M71" i="1"/>
  <c r="Q61" i="1"/>
  <c r="Q71" i="1"/>
  <c r="Q19" i="1"/>
  <c r="O76" i="8"/>
  <c r="P76" i="8"/>
  <c r="Q76" i="8"/>
  <c r="S76" i="8"/>
  <c r="T76" i="8"/>
  <c r="O73" i="8"/>
  <c r="P73" i="8"/>
  <c r="Q73" i="8"/>
  <c r="R73" i="8"/>
  <c r="S73" i="8"/>
  <c r="T73" i="8"/>
  <c r="T61" i="8"/>
  <c r="O61" i="8"/>
  <c r="P61" i="8"/>
  <c r="Q61" i="8"/>
  <c r="S61" i="8"/>
  <c r="O52" i="8"/>
  <c r="P52" i="8"/>
  <c r="Q52" i="8"/>
  <c r="S52" i="8"/>
  <c r="T52" i="8"/>
  <c r="O27" i="8"/>
  <c r="P27" i="8"/>
  <c r="Q27" i="8"/>
  <c r="S27" i="8"/>
  <c r="T27" i="8"/>
  <c r="S54" i="3"/>
  <c r="O54" i="3"/>
  <c r="S50" i="3"/>
  <c r="O50" i="3"/>
  <c r="Q50" i="3"/>
  <c r="O49" i="3"/>
  <c r="P49" i="3"/>
  <c r="Q49" i="3"/>
  <c r="O30" i="3"/>
  <c r="P30" i="3"/>
  <c r="Q30" i="3"/>
  <c r="S30" i="3"/>
  <c r="T30" i="3"/>
  <c r="T23" i="3"/>
  <c r="O23" i="3"/>
  <c r="P23" i="3"/>
  <c r="Q23" i="3"/>
  <c r="S23" i="3"/>
  <c r="O21" i="3"/>
  <c r="P21" i="3"/>
  <c r="Q21" i="3"/>
  <c r="S21" i="3"/>
  <c r="T21" i="3"/>
  <c r="N21" i="3"/>
  <c r="O19" i="3"/>
  <c r="P19" i="3"/>
  <c r="Q19" i="3"/>
  <c r="R19" i="3"/>
  <c r="S19" i="3"/>
  <c r="T19" i="3"/>
  <c r="N19" i="3"/>
  <c r="O17" i="3"/>
  <c r="P17" i="3"/>
  <c r="Q17" i="3"/>
  <c r="R17" i="3"/>
  <c r="S17" i="3"/>
  <c r="T17" i="3"/>
  <c r="N17" i="3"/>
  <c r="S12" i="3"/>
  <c r="T12" i="3"/>
  <c r="O12" i="3"/>
  <c r="P12" i="3"/>
  <c r="Q12" i="3"/>
  <c r="R12" i="3"/>
  <c r="N12" i="3"/>
  <c r="N98" i="1"/>
  <c r="P98" i="1"/>
  <c r="R98" i="1"/>
  <c r="S98" i="1"/>
  <c r="N101" i="1"/>
  <c r="O101" i="1"/>
  <c r="P101" i="1"/>
  <c r="R101" i="1"/>
  <c r="S101" i="1"/>
  <c r="N102" i="1"/>
  <c r="O102" i="1"/>
  <c r="P102" i="1"/>
  <c r="R102" i="1"/>
  <c r="S102" i="1"/>
  <c r="N70" i="1"/>
  <c r="P70" i="1"/>
  <c r="R70" i="1"/>
  <c r="N71" i="1"/>
  <c r="O71" i="1"/>
  <c r="P71" i="1"/>
  <c r="R71" i="1"/>
  <c r="S71" i="1"/>
  <c r="N61" i="1"/>
  <c r="R61" i="1"/>
  <c r="S61" i="1"/>
  <c r="N32" i="1"/>
  <c r="O32" i="1"/>
  <c r="P32" i="1"/>
  <c r="R32" i="1"/>
  <c r="N33" i="1"/>
  <c r="O33" i="1"/>
  <c r="P33" i="1"/>
  <c r="R33" i="1"/>
  <c r="S33" i="1"/>
  <c r="N72" i="1"/>
  <c r="N34" i="1"/>
  <c r="N74" i="8" l="1"/>
  <c r="N30" i="3"/>
  <c r="R21" i="3"/>
  <c r="M33" i="1"/>
  <c r="Q33" i="1"/>
  <c r="M19" i="1"/>
  <c r="R27" i="8" l="1"/>
  <c r="R23" i="3"/>
  <c r="R30" i="3" l="1"/>
  <c r="M98" i="1" l="1"/>
  <c r="Q98" i="1" l="1"/>
  <c r="M102" i="1"/>
  <c r="Q101" i="1" l="1"/>
  <c r="Q103" i="1"/>
</calcChain>
</file>

<file path=xl/sharedStrings.xml><?xml version="1.0" encoding="utf-8"?>
<sst xmlns="http://schemas.openxmlformats.org/spreadsheetml/2006/main" count="340" uniqueCount="214">
  <si>
    <t>บริษัท อินฟอร์เมชั่น แอนด์ คอมมิวนิเคชั่น เน็ทเวิร์คส จำกัด (มหาชน) และบริษัทย่อย</t>
  </si>
  <si>
    <t>งบแสดงฐานะการเงิน</t>
  </si>
  <si>
    <t>(หน่วย: บาท)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</si>
  <si>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</si>
  <si>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</si>
  <si>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</si>
  <si>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</si>
  <si>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</si>
  <si>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</si>
  <si>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 - เงินฝากประจำธนาคาร</t>
  </si>
  <si>
    <t xml:space="preserve">สินค้าคงเหลือ </t>
  </si>
  <si>
    <t>เงินจ่ายล่วงหน้าค่าสินค้าและบริการ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</si>
  <si>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</si>
  <si>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</si>
  <si>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</si>
  <si>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</si>
  <si>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</si>
  <si>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ส่วนปรับปรุงสำนักงานและอุปกรณ์ </t>
  </si>
  <si>
    <t>ค่าความนิยม</t>
  </si>
  <si>
    <t>สินทรัพย์ไม่มีตัวตน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</si>
  <si>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</si>
  <si>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</si>
  <si>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</si>
  <si>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</si>
  <si>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</si>
  <si>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</si>
  <si>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</si>
  <si>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ต้นทุนที่ยังไม่เรียกชำระ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</si>
  <si>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</si>
  <si>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</si>
  <si>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</si>
  <si>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</si>
  <si>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</si>
  <si>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</si>
  <si>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</si>
  <si>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</si>
  <si>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</si>
  <si>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</si>
  <si>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รวมส่วนของผู้ถือหุ้น</t>
  </si>
  <si>
    <t>รวมหนี้สินและส่วนของผู้ถือหุ้น</t>
  </si>
  <si>
    <t>ทุนจดทะเบียน</t>
  </si>
  <si>
    <t>หุ้นสามัญ 450,000,000 หุ้น มูลค่าหุ้นละ 0.50 บาท</t>
  </si>
  <si>
    <t>ทุนออกจำหน่ายและชำระเต็มมูลค่าแล้ว</t>
  </si>
  <si>
    <t>จัดสรรแล้ว - สำรองตามกฎหมาย</t>
  </si>
  <si>
    <t>ยังไม่ได้จัดสรร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</si>
  <si>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</si>
  <si>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</si>
  <si>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</si>
  <si>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</si>
  <si>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</si>
  <si>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</si>
  <si>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</si>
  <si>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ค่าใช้จ่ายในการขายและบริการ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</si>
  <si>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</si>
  <si>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</si>
  <si>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</si>
  <si>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กำไรก่อนค่าใช้จ่ายภาษีเงินได้</t>
  </si>
  <si>
    <t>ค่าใช้จ่ายภาษีเงินได้</t>
  </si>
  <si>
    <t>กำไรสำหรับปี</t>
  </si>
  <si>
    <t xml:space="preserve">กำไรขาดทุนเบ็ดเสร็จอื่นสำหรับปี </t>
  </si>
  <si>
    <t xml:space="preserve">กำไรขาดทุนเบ็ดเสร็จรวมสำหรับปี </t>
  </si>
  <si>
    <t>การแบ่งปันกำไร</t>
  </si>
  <si>
    <t>การแบ่งปันกำไรขาดทุนเบ็ดเสร็จรวม</t>
  </si>
  <si>
    <t xml:space="preserve">กำไรต่อหุ้น </t>
  </si>
  <si>
    <t>กำไรต่อหุ้นขั้นพื้นฐาน</t>
  </si>
  <si>
    <t>ส่วนที่เป็นของผู้มีส่วนได้เสียที่ไม่มีอำนาจ</t>
  </si>
  <si>
    <t xml:space="preserve">ควบคุมของบริษัทย่อย </t>
  </si>
  <si>
    <t>- 10 -</t>
  </si>
  <si>
    <t xml:space="preserve">งบแสดงการเปลี่ยนแปลงส่วนของผู้ถือหุ้น </t>
  </si>
  <si>
    <t>จัดสรรเป็น</t>
  </si>
  <si>
    <t>ส่วนเกิน</t>
  </si>
  <si>
    <t>ทุนสำรอง</t>
  </si>
  <si>
    <t>รวมส่วนของ</t>
  </si>
  <si>
    <t>และชำระแล้ว</t>
  </si>
  <si>
    <t>ตามกฎหมาย</t>
  </si>
  <si>
    <t>ผู้ถือหุ้น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</si>
  <si>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</si>
  <si>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</si>
  <si>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</si>
  <si>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</si>
  <si>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</si>
  <si>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</si>
  <si>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</si>
  <si>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ข้อมูลกระแสเงินสดเปิดเผยเพิ่มเติม</t>
  </si>
  <si>
    <t>รายการที่ไม่ใช่เงินสด</t>
  </si>
  <si>
    <t>ส่วนของผู้มีส่วน</t>
  </si>
  <si>
    <t>ได้เสียที่ไม่มี</t>
  </si>
  <si>
    <t>อำนาจควบคุม</t>
  </si>
  <si>
    <t>ของบริษัทย่อย</t>
  </si>
  <si>
    <t>กำไรขาดทุนเบ็ดเสร็จรวมสำหรับปี</t>
  </si>
  <si>
    <t xml:space="preserve">เงินปันผลจ่าย </t>
  </si>
  <si>
    <t>โอนไปสำรองตามกฎหมาย</t>
  </si>
  <si>
    <t xml:space="preserve">โอนไปสำรองตามกฎหมาย </t>
  </si>
  <si>
    <t>จัดสรรเป็นทุนสำรอง</t>
  </si>
  <si>
    <t>กำไรก่อนภาษี</t>
  </si>
  <si>
    <t xml:space="preserve">   จากกิจกรรมดำเนินงาน</t>
  </si>
  <si>
    <t xml:space="preserve">   ค่าเสื่อมราคาและค่าตัดจำหน่าย</t>
  </si>
  <si>
    <t xml:space="preserve">   ค่าเผื่อหนี้สงสัยจะสูญเพิ่มขึ้น</t>
  </si>
  <si>
    <t xml:space="preserve">   สำรองผลประโยชน์ระยะยาวของพนักงาน</t>
  </si>
  <si>
    <t xml:space="preserve">   ดอกเบี้ยรับ</t>
  </si>
  <si>
    <t xml:space="preserve">   ค่าใช้จ่ายดอกเบี้ย</t>
  </si>
  <si>
    <t>สินทรัพย์ดำเนินงาน (เพิ่มขึ้น) ลดลง</t>
  </si>
  <si>
    <t xml:space="preserve">   ลูกหนี้การค้าและลูกหนี้อื่น</t>
  </si>
  <si>
    <t xml:space="preserve">   รายได้ที่ยังไม่เรียกชำระ</t>
  </si>
  <si>
    <t xml:space="preserve">   สินค้าคงเหลือ</t>
  </si>
  <si>
    <t xml:space="preserve">   เงินจ่ายล่วงหน้าค่าสินค้าและบริการ</t>
  </si>
  <si>
    <t xml:space="preserve">   สินทรัพย์หมุนเวียนอื่น</t>
  </si>
  <si>
    <t xml:space="preserve">   สินทรัพย์ไม่หมุนเวียนอื่น</t>
  </si>
  <si>
    <t>ดอกเบี้ยรับ</t>
  </si>
  <si>
    <t>ขาดทุนจากการตัดจำหน่ายส่วนปรับปรุง</t>
  </si>
  <si>
    <t>สำนักงานและอุปกรณ์</t>
  </si>
  <si>
    <t>หนี้สินดำเนินงานเพิ่มขึ้น (ลดลง)</t>
  </si>
  <si>
    <t>กระแสเงินสดจากกิจกรรมลงทุน</t>
  </si>
  <si>
    <t>เงินลงทุนชั่วคราว (เพิ่มขึ้น) ลดลง</t>
  </si>
  <si>
    <t>เงินฝากธนาคารที่มีภาระค้ำประกัน (เพิ่มขึ้น) ลดลง</t>
  </si>
  <si>
    <t>กระแสเงินสดจากกิจกรรมจัดหาเงิน</t>
  </si>
  <si>
    <t>งบกำไรขาดทุนเบ็ดเสร็จ (ต่อ)</t>
  </si>
  <si>
    <t>- 7 -</t>
  </si>
  <si>
    <t>- 8 -</t>
  </si>
  <si>
    <t>งบแสดงฐานะการเงิน (ต่อ)</t>
  </si>
  <si>
    <t>- 9 -</t>
  </si>
  <si>
    <t>- 12 -</t>
  </si>
  <si>
    <t>- 11 -</t>
  </si>
  <si>
    <t>- 13 -</t>
  </si>
  <si>
    <t>- 14 -</t>
  </si>
  <si>
    <t>สินทรัพย์สิทธิการใช้</t>
  </si>
  <si>
    <t xml:space="preserve">ภายในหนึ่งปี </t>
  </si>
  <si>
    <t>หนี้สินและส่วนของผู้ถือหุ้น (ต่อ)</t>
  </si>
  <si>
    <t>ส่วนของผู้ถือหุ้นของบริษัท</t>
  </si>
  <si>
    <t>กำไรก่อนค่าใช้จ่ายทางการเงิน</t>
  </si>
  <si>
    <t>และค่าใช้จ่ายภาษีเงินได้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</si>
  <si>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</si>
  <si>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</si>
  <si>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รายการปรับกระทบยอดกำไรก่อนภาษีเป็น</t>
  </si>
  <si>
    <t>ดอกเบี้ยจ่าย</t>
  </si>
  <si>
    <t>ซื้ออุปกรณ์และสินทรัพย์ไม่มีตัวตน</t>
  </si>
  <si>
    <t>เงินสดรับดอกเบี้ยรับ</t>
  </si>
  <si>
    <t>จ่ายภาษีเงินได้</t>
  </si>
  <si>
    <t>เงินสดจ่ายเงินปันผล</t>
  </si>
  <si>
    <t>เงินสดจ่ายดอกเบี้ย</t>
  </si>
  <si>
    <t>อุปกรณ์และสินทรัพย์ไม่มีตัวตน เพิ่มขึ้นจากเจ้าหนี้อื่น</t>
  </si>
  <si>
    <t>สำรองค่าปรับงานล่าช้าและการรับประกัน</t>
  </si>
  <si>
    <t xml:space="preserve">ผลงาน (โอนกลับ) </t>
  </si>
  <si>
    <t>เงินสดได้มาจาก (ใช้ไปใน) กิจกรรมดำเนินงาน</t>
  </si>
  <si>
    <t>เงินสดจ่ายหนี้สินตามสัญญาเช่า</t>
  </si>
  <si>
    <t>เงินสดและรายการเทียบเท่าเงินสดเพิ่มขึ้น (ลดลง) สุทธิ</t>
  </si>
  <si>
    <t>มูลค่าหุ้นสามัญ</t>
  </si>
  <si>
    <t>หนี้สินตามสัญญาเช่าที่ถึงกำหนดชำระ</t>
  </si>
  <si>
    <t>ส่วนที่เป็นของผู้ถือหุ้นของบริษัท</t>
  </si>
  <si>
    <t>เงินปันผลจ่าย</t>
  </si>
  <si>
    <t>ของบริษัท</t>
  </si>
  <si>
    <t>ทุนเรือนหุ้นที่ออก</t>
  </si>
  <si>
    <t>เงินสดรับ (จ่าย) จากกิจกรรมดำเนินงาน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</si>
  <si>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</si>
  <si>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</si>
  <si>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</si>
  <si>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- 15 -</t>
  </si>
  <si>
    <t>ส่วนของผู้มีส่วนได้เสียที่ไม่มีอำนาจควบคุม</t>
  </si>
  <si>
    <t>การได้มาซึ่งสิทธิการใช้สินทรัพย์ภายใต้สัญญาเช่า</t>
  </si>
  <si>
    <t>ขอรับรองว่าเป็นรายการอันถูกต้องและเป็นจริง</t>
  </si>
  <si>
    <t xml:space="preserve">................................................................                                          ................................................................      </t>
  </si>
  <si>
    <t>กรรมการ</t>
  </si>
  <si>
    <t>ยอดคงเหลือ ณ วันที่ 31 ธันวาคม 2564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</si>
  <si>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</si>
  <si>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</si>
  <si>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เงินกู้ยืมระยะยาวจากสถาบันการเงิน</t>
  </si>
  <si>
    <t>รายการที่จะไม่ถูกจัดประเภทรายการใหม่เข้าไปไว้</t>
  </si>
  <si>
    <t>ในกำไรหรือขาดทุน</t>
  </si>
  <si>
    <t>คณิตศาสตร์ประกันภัย - สุทธิจากภาษีเงินได้</t>
  </si>
  <si>
    <t>กำไรขาดทุนเบ็ดเสร็จอื่น:</t>
  </si>
  <si>
    <t>เงินสดรับจากการจำหน่ายสินทรัพย์</t>
  </si>
  <si>
    <t>เงินสดรับจากเงินกู้ยืมระยะยาวจากสถาบันการเงิน</t>
  </si>
  <si>
    <t>เงินสดจ่ายชำระเงินกู้ยืมระยะยาวจากสถาบันการเงิน</t>
  </si>
  <si>
    <t>ขาดทุน (กำไร) จากการเปลี่ยนแปลงสัญญาเช่า</t>
  </si>
  <si>
    <t>หนี้สินที่เกิดจากสัญญา</t>
  </si>
  <si>
    <t>สินทรัพย์ที่เกิดจากสัญญา</t>
  </si>
  <si>
    <t>ประมาณการหนี้สินผลประโยชน์ระยะยาวของพนักงาน</t>
  </si>
  <si>
    <t>กำไรส่วนที่เป็นของผู้ถือหุ้นของบริษัท (บาทต่อหุ้น)</t>
  </si>
  <si>
    <t>กำไรต่อหุ้นปรับลด</t>
  </si>
  <si>
    <t>เงินกู้ยืมระยะยาวจากสถาบันการเงินที่ถึงกำหนด</t>
  </si>
  <si>
    <t>ชำระภายในหนึ่งปี</t>
  </si>
  <si>
    <t>หมุนเวียน</t>
  </si>
  <si>
    <t>สินทรัพย์ที่เกิดจากสัญญา - ส่วนที่จัดเป็นสินทรัพย์</t>
  </si>
  <si>
    <t>ไม่หมุนเวียน</t>
  </si>
  <si>
    <t>หนี้สินที่เกิดจากสัญญา - ส่วนที่จัดเป็นหนี้สิน</t>
  </si>
  <si>
    <t xml:space="preserve">ชำระภายในหนึ่งปี </t>
  </si>
  <si>
    <t>หนี้สินตามสัญญาเช่า - สุทธิจากส่วนที่ถึงกำหนด</t>
  </si>
  <si>
    <t>หุ้นสามัญ 675,000,000 หุ้น มูลค่าหุ้นละ 0.50 บาท</t>
  </si>
  <si>
    <t>ขาดทุน (กำไร) จากอัตราแลกเปลี่ยนที่ยังไม่เกิดขึ้นจริง</t>
  </si>
  <si>
    <t>ภาษีเงินได้ถูกหัก ณ ที่จ่ายรอขอคืน</t>
  </si>
  <si>
    <t>ประมาณการหนี้สินผลประโยชน์ระยะยาว</t>
  </si>
  <si>
    <t>ของพนักงาน</t>
  </si>
  <si>
    <t xml:space="preserve"> </t>
  </si>
  <si>
    <t>หนี้สินดำเนินงานเพิ่มขึ้น (ลดลง) (ต่อ)</t>
  </si>
  <si>
    <t>เงินกู้ยืมระยะสั้นจากสถาบันการเงินเพิ่มขึ้น (ลดลง)</t>
  </si>
  <si>
    <t>ณ วันที่ 31 ธันวาคม 2565</t>
  </si>
  <si>
    <t>สำหรับปีสิ้นสุดวันที่ 31 ธันวาคม 2565</t>
  </si>
  <si>
    <t>ยอดคงเหลือ ณ วันที่ 1 มกราคม 2564</t>
  </si>
  <si>
    <t>ยอดคงเหลือ ณ วันที่ 31 ธันวาคม 2565</t>
  </si>
  <si>
    <t>หุ้นสามัญ 617,919,713 หุ้น มูลค่าหุ้นละ 0.50 บาท</t>
  </si>
  <si>
    <t>เงินปันผลจ่ายให้ผู้มีส่วนได้เสียที่ไม่มีอำนาจควบคุมของบริษัทย่อย</t>
  </si>
  <si>
    <t>รายได้เงินปันผล</t>
  </si>
  <si>
    <t>เงินสดจ่ายซื้อสินทรัพย์สิทธิการใช้</t>
  </si>
  <si>
    <t>เงินปันผลรับจากบริษัทย่อย</t>
  </si>
  <si>
    <t>เงินสดรับจากการออกหุ้นสามัญเพิ่มทุนจากการใช้สิทธิในใบ</t>
  </si>
  <si>
    <t>สำคัญแสดงสิทธิ</t>
  </si>
  <si>
    <t>จ่ายเงินปันผลให้แก่ผู้มีส่วนได้เสียที่ไม่มีอำนาจควบคุม</t>
  </si>
  <si>
    <t>.........................................              ...........................................</t>
  </si>
  <si>
    <t>นายรณภูมิ รุ่งเรืองผล                        นายพรชัย กรัยวิเชียร</t>
  </si>
  <si>
    <t>ขาดทุน (กำไร) จากสัญญาซื้อขายเงินตราต่างประเทศล่วงหน้า</t>
  </si>
  <si>
    <t>ที่ยังไม่เกิดขึ้นจริง</t>
  </si>
  <si>
    <t>จ่ายภาระผูกพันผลประโยชน์พนักงาน</t>
  </si>
  <si>
    <t>ผลกำไร (ขาดทุน) จากการประมาณการตามหลัก</t>
  </si>
  <si>
    <t xml:space="preserve">รับเงินค่าหุ้นสามัญจากการใช้สิทธิใบสำคัญแสดงสิทธิ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</si>
</sst>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;&quot;-  &quot;\ \ \ "/>
    <numFmt numFmtId="166" formatCode="#,##0.00\ ;\(#,##0.00\);&quot;-  &quot;\ \ \ "/>
    <numFmt numFmtId="167" formatCode="#,##0;\(#,##0\)"/>
    <numFmt numFmtId="168" formatCode="#,##0;\(#,##0\);\-"/>
    <numFmt numFmtId="169" formatCode="_(* #,##0_);_(* \(#,##0\);_(* &quot;-&quot;??_);_(@_)"/>
    <numFmt numFmtId="170" formatCode="_-* #,##0.000_-;\-* #,##0.000_-;_-* &quot;-&quot;???_-;_-@_-"/>
    <numFmt numFmtId="171" formatCode="_-* #,##0_-;\-* #,##0_-;_-* &quot;-&quot;??_-;_-@_-"/>
    <numFmt numFmtId="172" formatCode="_-* #,##0_-;\-* #,##0_-;_-* &quot;-&quot;???_-;_-@_-"/>
  </numFmts>
  <fonts count="34"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4"/>
      <name val="Angsana New"/>
      <family val="1"/>
    </font>
    <font>
      <sz val="16"/>
      <name val="Angsana New"/>
      <family val="1"/>
    </font>
    <font>
      <b/>
      <sz val="16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sz val="14"/>
      <name val="Cordia New"/>
      <family val="2"/>
    </font>
    <font>
      <b/>
      <sz val="14"/>
      <name val="Angsana New"/>
      <family val="1"/>
    </font>
    <font>
      <sz val="11"/>
      <name val="Calibri"/>
      <family val="2"/>
      <charset val="222"/>
      <scheme val="minor"/>
    </font>
    <font>
      <sz val="11"/>
      <name val="Angsana New"/>
      <family val="1"/>
    </font>
    <font>
      <b/>
      <sz val="14"/>
      <name val="Angsana New"/>
      <family val="1"/>
      <charset val="222"/>
    </font>
    <font>
      <b/>
      <sz val="1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3"/>
      <color rgb="FFFF0000"/>
      <name val="Angsana New"/>
      <family val="1"/>
    </font>
    <font>
      <sz val="13"/>
      <name val="Angsana New"/>
      <family val="1"/>
    </font>
    <font>
      <b/>
      <sz val="13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sz val="13.5"/>
      <name val="Angsana New"/>
      <family val="1"/>
    </font>
    <font>
      <b/>
      <sz val="13.5"/>
      <name val="Angsana New"/>
      <family val="1"/>
    </font>
    <font>
      <sz val="15"/>
      <name val="Angsana New"/>
      <family val="1"/>
    </font>
    <font>
      <sz val="14"/>
      <color theme="1"/>
      <name val="Angsana New"/>
      <family val="1"/>
    </font>
    <font>
      <b/>
      <sz val="14"/>
      <color theme="1"/>
      <name val="Angsana New"/>
      <family val="1"/>
    </font>
    <font>
      <sz val="14"/>
      <color rgb="FFFF0000"/>
      <name val="Angsana New"/>
      <family val="1"/>
    </font>
    <font>
      <sz val="10"/>
      <color theme="1"/>
      <name val="Arial"/>
      <family val="2"/>
    </font>
    <font>
      <sz val="10"/>
      <name val="ApFont"/>
    </font>
    <font>
      <sz val="13"/>
      <color theme="1"/>
      <name val="Angsana New"/>
      <family val="1"/>
    </font>
    <font>
      <sz val="11"/>
      <color rgb="FFFF0000"/>
      <name val="Calibri"/>
      <family val="2"/>
      <charset val="222"/>
      <scheme val="minor"/>
    </font>
    <font>
      <sz val="16"/>
      <color rgb="FFFF0000"/>
      <name val="Angsana New"/>
      <family val="1"/>
    </font>
    <font>
      <sz val="13.5"/>
      <color rgb="FFFF0000"/>
      <name val="Angsana New"/>
      <family val="1"/>
    </font>
    <font>
      <sz val="13.5"/>
      <color theme="1"/>
      <name val="Angsana New"/>
      <family val="1"/>
    </font>
    <font>
      <sz val="16"/>
      <color theme="1"/>
      <name val="Angsana New"/>
      <family val="1"/>
    </font>
    <font>
      <sz val="13"/>
      <name val="Calibri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5" fillId="0" borderId="0"/>
    <xf numFmtId="43" fontId="1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0" fontId="7" fillId="0" borderId="0"/>
    <xf numFmtId="0" fontId="1" fillId="0" borderId="0"/>
    <xf numFmtId="164" fontId="13" fillId="0" borderId="0" applyFont="0" applyFill="0" applyBorder="0" applyAlignment="0" applyProtection="0"/>
    <xf numFmtId="0" fontId="25" fillId="0" borderId="0"/>
    <xf numFmtId="0" fontId="26" fillId="0" borderId="0"/>
  </cellStyleXfs>
  <cellXfs count="199">
    <xf numFmtId="0" fontId="0" fillId="0" borderId="0" xfId="0"/>
    <xf numFmtId="165" fontId="2" fillId="0" borderId="0" xfId="1" applyNumberFormat="1" applyFont="1" applyFill="1" applyBorder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165" fontId="9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164" fontId="2" fillId="0" borderId="0" xfId="9" applyFont="1" applyFill="1" applyAlignment="1">
      <alignment vertical="center"/>
    </xf>
    <xf numFmtId="164" fontId="2" fillId="0" borderId="0" xfId="9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>
      <alignment horizontal="right" vertical="center"/>
    </xf>
    <xf numFmtId="167" fontId="14" fillId="0" borderId="0" xfId="2" applyNumberFormat="1" applyFont="1" applyAlignment="1">
      <alignment horizontal="right" vertical="center"/>
    </xf>
    <xf numFmtId="168" fontId="14" fillId="0" borderId="0" xfId="2" applyNumberFormat="1" applyFont="1" applyAlignment="1">
      <alignment horizontal="right" vertical="center"/>
    </xf>
    <xf numFmtId="168" fontId="14" fillId="0" borderId="0" xfId="2" applyNumberFormat="1" applyFont="1" applyAlignment="1">
      <alignment vertical="center"/>
    </xf>
    <xf numFmtId="168" fontId="14" fillId="0" borderId="0" xfId="6" applyNumberFormat="1" applyFont="1" applyFill="1" applyBorder="1" applyAlignment="1">
      <alignment vertical="center"/>
    </xf>
    <xf numFmtId="0" fontId="15" fillId="0" borderId="0" xfId="2" applyFont="1" applyAlignment="1">
      <alignment vertical="center"/>
    </xf>
    <xf numFmtId="167" fontId="4" fillId="0" borderId="0" xfId="2" applyNumberFormat="1" applyFont="1" applyAlignment="1">
      <alignment horizontal="center" vertical="center"/>
    </xf>
    <xf numFmtId="167" fontId="15" fillId="0" borderId="0" xfId="2" applyNumberFormat="1" applyFont="1" applyAlignment="1">
      <alignment horizontal="center" vertical="center"/>
    </xf>
    <xf numFmtId="167" fontId="16" fillId="0" borderId="0" xfId="2" applyNumberFormat="1" applyFont="1" applyAlignment="1">
      <alignment horizontal="center" vertical="center"/>
    </xf>
    <xf numFmtId="0" fontId="17" fillId="0" borderId="0" xfId="2" applyFont="1" applyAlignment="1">
      <alignment vertical="center"/>
    </xf>
    <xf numFmtId="0" fontId="15" fillId="0" borderId="0" xfId="3" applyFont="1" applyAlignment="1">
      <alignment horizontal="center" vertical="center"/>
    </xf>
    <xf numFmtId="0" fontId="15" fillId="0" borderId="0" xfId="3" applyFont="1" applyAlignment="1">
      <alignment vertical="center"/>
    </xf>
    <xf numFmtId="168" fontId="15" fillId="0" borderId="0" xfId="3" applyNumberFormat="1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168" fontId="15" fillId="0" borderId="0" xfId="2" applyNumberFormat="1" applyFont="1" applyAlignment="1">
      <alignment horizontal="center" vertical="center"/>
    </xf>
    <xf numFmtId="49" fontId="15" fillId="0" borderId="0" xfId="3" applyNumberFormat="1" applyFont="1" applyAlignment="1">
      <alignment horizontal="center" vertical="center"/>
    </xf>
    <xf numFmtId="168" fontId="15" fillId="0" borderId="1" xfId="3" applyNumberFormat="1" applyFont="1" applyBorder="1" applyAlignment="1">
      <alignment horizontal="center" vertical="center"/>
    </xf>
    <xf numFmtId="0" fontId="16" fillId="0" borderId="0" xfId="2" applyFont="1" applyAlignment="1">
      <alignment vertical="center"/>
    </xf>
    <xf numFmtId="0" fontId="16" fillId="0" borderId="0" xfId="3" applyFont="1" applyAlignment="1">
      <alignment vertical="center"/>
    </xf>
    <xf numFmtId="0" fontId="16" fillId="0" borderId="0" xfId="2" applyFont="1" applyAlignment="1">
      <alignment horizontal="center" vertical="center"/>
    </xf>
    <xf numFmtId="169" fontId="18" fillId="0" borderId="0" xfId="2" applyNumberFormat="1" applyFont="1" applyAlignment="1">
      <alignment vertical="center"/>
    </xf>
    <xf numFmtId="41" fontId="17" fillId="0" borderId="0" xfId="2" applyNumberFormat="1" applyFont="1" applyAlignment="1">
      <alignment vertical="center"/>
    </xf>
    <xf numFmtId="170" fontId="17" fillId="0" borderId="0" xfId="2" applyNumberFormat="1" applyFont="1" applyAlignment="1">
      <alignment vertical="center"/>
    </xf>
    <xf numFmtId="0" fontId="18" fillId="0" borderId="0" xfId="2" applyFont="1" applyAlignment="1">
      <alignment vertical="center"/>
    </xf>
    <xf numFmtId="41" fontId="19" fillId="0" borderId="0" xfId="0" applyNumberFormat="1" applyFont="1" applyAlignment="1">
      <alignment horizontal="center" vertical="center"/>
    </xf>
    <xf numFmtId="169" fontId="17" fillId="0" borderId="0" xfId="2" applyNumberFormat="1" applyFont="1" applyAlignment="1">
      <alignment vertical="center"/>
    </xf>
    <xf numFmtId="0" fontId="16" fillId="0" borderId="0" xfId="0" applyFont="1" applyAlignment="1">
      <alignment vertical="center"/>
    </xf>
    <xf numFmtId="41" fontId="15" fillId="0" borderId="0" xfId="0" applyNumberFormat="1" applyFont="1" applyAlignment="1">
      <alignment horizontal="center" vertical="center"/>
    </xf>
    <xf numFmtId="169" fontId="15" fillId="0" borderId="0" xfId="2" applyNumberFormat="1" applyFont="1" applyAlignment="1">
      <alignment vertical="center"/>
    </xf>
    <xf numFmtId="0" fontId="17" fillId="0" borderId="0" xfId="3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0" fontId="19" fillId="0" borderId="0" xfId="2" applyFont="1" applyAlignment="1">
      <alignment horizontal="center" vertical="center"/>
    </xf>
    <xf numFmtId="169" fontId="19" fillId="0" borderId="0" xfId="2" applyNumberFormat="1" applyFont="1" applyAlignment="1">
      <alignment vertical="center"/>
    </xf>
    <xf numFmtId="41" fontId="19" fillId="0" borderId="0" xfId="2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3" applyFont="1" applyAlignment="1">
      <alignment horizontal="center" vertical="center"/>
    </xf>
    <xf numFmtId="0" fontId="20" fillId="0" borderId="0" xfId="3" applyFont="1" applyAlignment="1">
      <alignment vertical="center"/>
    </xf>
    <xf numFmtId="0" fontId="20" fillId="0" borderId="0" xfId="2" applyFont="1" applyAlignment="1">
      <alignment vertical="center"/>
    </xf>
    <xf numFmtId="0" fontId="20" fillId="0" borderId="0" xfId="2" applyFont="1" applyAlignment="1">
      <alignment horizontal="center" vertical="center"/>
    </xf>
    <xf numFmtId="169" fontId="20" fillId="0" borderId="0" xfId="2" applyNumberFormat="1" applyFont="1" applyAlignment="1">
      <alignment vertical="center"/>
    </xf>
    <xf numFmtId="0" fontId="21" fillId="0" borderId="0" xfId="2" applyFont="1" applyAlignment="1">
      <alignment vertical="center"/>
    </xf>
    <xf numFmtId="0" fontId="15" fillId="0" borderId="0" xfId="2" applyFont="1" applyAlignment="1">
      <alignment horizontal="right" vertical="center"/>
    </xf>
    <xf numFmtId="167" fontId="15" fillId="0" borderId="0" xfId="2" applyNumberFormat="1" applyFont="1" applyAlignment="1">
      <alignment horizontal="right" vertical="center"/>
    </xf>
    <xf numFmtId="168" fontId="15" fillId="0" borderId="0" xfId="2" applyNumberFormat="1" applyFont="1" applyAlignment="1">
      <alignment horizontal="right" vertical="center"/>
    </xf>
    <xf numFmtId="167" fontId="19" fillId="0" borderId="0" xfId="2" applyNumberFormat="1" applyFont="1" applyAlignment="1">
      <alignment horizontal="center" vertical="center"/>
    </xf>
    <xf numFmtId="167" fontId="20" fillId="0" borderId="0" xfId="2" applyNumberFormat="1" applyFont="1" applyAlignment="1">
      <alignment horizontal="center" vertical="center"/>
    </xf>
    <xf numFmtId="168" fontId="19" fillId="0" borderId="0" xfId="3" applyNumberFormat="1" applyFont="1" applyAlignment="1">
      <alignment horizontal="center" vertical="center"/>
    </xf>
    <xf numFmtId="49" fontId="19" fillId="0" borderId="0" xfId="3" applyNumberFormat="1" applyFont="1" applyAlignment="1">
      <alignment horizontal="center" vertical="center"/>
    </xf>
    <xf numFmtId="168" fontId="19" fillId="0" borderId="1" xfId="3" applyNumberFormat="1" applyFont="1" applyBorder="1" applyAlignment="1">
      <alignment horizontal="center" vertical="center"/>
    </xf>
    <xf numFmtId="168" fontId="15" fillId="0" borderId="0" xfId="2" applyNumberFormat="1" applyFont="1" applyAlignment="1">
      <alignment vertical="center"/>
    </xf>
    <xf numFmtId="168" fontId="15" fillId="0" borderId="0" xfId="6" applyNumberFormat="1" applyFont="1" applyFill="1" applyBorder="1" applyAlignment="1">
      <alignment vertical="center"/>
    </xf>
    <xf numFmtId="167" fontId="3" fillId="0" borderId="0" xfId="2" applyNumberFormat="1" applyFont="1" applyAlignment="1">
      <alignment horizontal="center" vertical="center"/>
    </xf>
    <xf numFmtId="0" fontId="17" fillId="0" borderId="0" xfId="3" applyFont="1" applyAlignment="1">
      <alignment horizontal="center" vertical="center"/>
    </xf>
    <xf numFmtId="49" fontId="18" fillId="0" borderId="0" xfId="3" applyNumberFormat="1" applyFont="1" applyAlignment="1">
      <alignment horizontal="center" vertical="center"/>
    </xf>
    <xf numFmtId="168" fontId="18" fillId="0" borderId="0" xfId="3" applyNumberFormat="1" applyFont="1" applyAlignment="1">
      <alignment horizontal="center" vertical="center"/>
    </xf>
    <xf numFmtId="168" fontId="18" fillId="0" borderId="0" xfId="3" applyNumberFormat="1" applyFont="1" applyAlignment="1">
      <alignment vertical="center"/>
    </xf>
    <xf numFmtId="0" fontId="4" fillId="0" borderId="0" xfId="7" applyFont="1" applyAlignment="1">
      <alignment vertical="center"/>
    </xf>
    <xf numFmtId="0" fontId="15" fillId="0" borderId="0" xfId="0" applyFont="1" applyAlignment="1">
      <alignment vertical="top"/>
    </xf>
    <xf numFmtId="164" fontId="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65" fontId="24" fillId="0" borderId="0" xfId="1" applyNumberFormat="1" applyFont="1" applyFill="1" applyBorder="1" applyAlignment="1">
      <alignment vertical="center"/>
    </xf>
    <xf numFmtId="165" fontId="22" fillId="0" borderId="0" xfId="1" applyNumberFormat="1" applyFont="1" applyFill="1" applyBorder="1" applyAlignment="1">
      <alignment vertical="center"/>
    </xf>
    <xf numFmtId="0" fontId="22" fillId="0" borderId="0" xfId="0" applyFont="1" applyAlignment="1">
      <alignment horizontal="center" vertical="center"/>
    </xf>
    <xf numFmtId="165" fontId="22" fillId="0" borderId="2" xfId="1" applyNumberFormat="1" applyFont="1" applyFill="1" applyBorder="1" applyAlignment="1">
      <alignment vertical="center"/>
    </xf>
    <xf numFmtId="0" fontId="16" fillId="0" borderId="0" xfId="10" applyFont="1" applyAlignment="1">
      <alignment vertical="top"/>
    </xf>
    <xf numFmtId="37" fontId="15" fillId="0" borderId="0" xfId="11" applyNumberFormat="1" applyFont="1" applyAlignment="1">
      <alignment vertical="center"/>
    </xf>
    <xf numFmtId="0" fontId="15" fillId="0" borderId="0" xfId="10" applyFont="1" applyAlignment="1">
      <alignment horizontal="center" vertical="top"/>
    </xf>
    <xf numFmtId="169" fontId="15" fillId="0" borderId="0" xfId="10" applyNumberFormat="1" applyFont="1" applyAlignment="1">
      <alignment vertical="top"/>
    </xf>
    <xf numFmtId="164" fontId="13" fillId="0" borderId="0" xfId="9" applyFill="1" applyAlignment="1">
      <alignment vertical="center"/>
    </xf>
    <xf numFmtId="0" fontId="15" fillId="0" borderId="0" xfId="10" applyFont="1" applyAlignment="1">
      <alignment horizontal="left" vertical="top"/>
    </xf>
    <xf numFmtId="169" fontId="14" fillId="0" borderId="0" xfId="10" quotePrefix="1" applyNumberFormat="1" applyFont="1" applyAlignment="1">
      <alignment horizontal="left" vertical="top"/>
    </xf>
    <xf numFmtId="169" fontId="14" fillId="0" borderId="0" xfId="10" applyNumberFormat="1" applyFont="1" applyAlignment="1">
      <alignment horizontal="left" vertical="top"/>
    </xf>
    <xf numFmtId="169" fontId="15" fillId="0" borderId="0" xfId="10" quotePrefix="1" applyNumberFormat="1" applyFont="1" applyAlignment="1">
      <alignment horizontal="left" vertical="top"/>
    </xf>
    <xf numFmtId="43" fontId="15" fillId="0" borderId="0" xfId="10" applyNumberFormat="1" applyFont="1" applyAlignment="1">
      <alignment horizontal="right" vertical="top"/>
    </xf>
    <xf numFmtId="169" fontId="15" fillId="0" borderId="0" xfId="10" applyNumberFormat="1" applyFont="1" applyAlignment="1">
      <alignment horizontal="left" vertical="top"/>
    </xf>
    <xf numFmtId="165" fontId="3" fillId="0" borderId="0" xfId="0" applyNumberFormat="1" applyFont="1" applyAlignment="1">
      <alignment vertical="center"/>
    </xf>
    <xf numFmtId="0" fontId="16" fillId="0" borderId="0" xfId="10" applyFont="1" applyAlignment="1">
      <alignment horizontal="left" vertical="top"/>
    </xf>
    <xf numFmtId="43" fontId="15" fillId="0" borderId="0" xfId="10" applyNumberFormat="1" applyFont="1" applyAlignment="1">
      <alignment vertical="top"/>
    </xf>
    <xf numFmtId="0" fontId="29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169" fontId="14" fillId="0" borderId="0" xfId="10" applyNumberFormat="1" applyFont="1" applyAlignment="1">
      <alignment horizontal="right" vertical="top"/>
    </xf>
    <xf numFmtId="169" fontId="14" fillId="0" borderId="0" xfId="10" applyNumberFormat="1" applyFont="1" applyAlignment="1">
      <alignment vertical="top"/>
    </xf>
    <xf numFmtId="43" fontId="14" fillId="0" borderId="0" xfId="10" applyNumberFormat="1" applyFont="1" applyAlignment="1">
      <alignment vertical="top"/>
    </xf>
    <xf numFmtId="43" fontId="14" fillId="0" borderId="0" xfId="10" applyNumberFormat="1" applyFont="1" applyAlignment="1">
      <alignment horizontal="right" vertical="top"/>
    </xf>
    <xf numFmtId="41" fontId="14" fillId="0" borderId="0" xfId="0" applyNumberFormat="1" applyFont="1" applyAlignment="1">
      <alignment horizontal="center" vertical="top"/>
    </xf>
    <xf numFmtId="170" fontId="14" fillId="0" borderId="0" xfId="0" applyNumberFormat="1" applyFont="1" applyAlignment="1">
      <alignment horizontal="center" vertical="top"/>
    </xf>
    <xf numFmtId="41" fontId="30" fillId="0" borderId="0" xfId="0" applyNumberFormat="1" applyFont="1" applyAlignment="1">
      <alignment horizontal="center" vertical="center"/>
    </xf>
    <xf numFmtId="41" fontId="30" fillId="0" borderId="0" xfId="0" applyNumberFormat="1" applyFont="1" applyAlignment="1">
      <alignment horizontal="center" vertical="top"/>
    </xf>
    <xf numFmtId="165" fontId="22" fillId="0" borderId="3" xfId="1" applyNumberFormat="1" applyFont="1" applyFill="1" applyBorder="1" applyAlignment="1">
      <alignment vertical="center"/>
    </xf>
    <xf numFmtId="165" fontId="22" fillId="0" borderId="4" xfId="1" applyNumberFormat="1" applyFont="1" applyFill="1" applyBorder="1" applyAlignment="1">
      <alignment vertical="center"/>
    </xf>
    <xf numFmtId="165" fontId="22" fillId="0" borderId="1" xfId="1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22" fillId="0" borderId="1" xfId="0" applyFont="1" applyBorder="1" applyAlignment="1">
      <alignment horizontal="center" vertical="center"/>
    </xf>
    <xf numFmtId="169" fontId="27" fillId="0" borderId="0" xfId="10" applyNumberFormat="1" applyFont="1" applyAlignment="1">
      <alignment horizontal="right" vertical="top"/>
    </xf>
    <xf numFmtId="43" fontId="27" fillId="0" borderId="4" xfId="10" applyNumberFormat="1" applyFont="1" applyBorder="1" applyAlignment="1">
      <alignment horizontal="right" vertical="top"/>
    </xf>
    <xf numFmtId="43" fontId="27" fillId="0" borderId="0" xfId="10" applyNumberFormat="1" applyFont="1" applyAlignment="1">
      <alignment horizontal="right" vertical="top"/>
    </xf>
    <xf numFmtId="41" fontId="27" fillId="0" borderId="5" xfId="0" applyNumberFormat="1" applyFont="1" applyBorder="1" applyAlignment="1">
      <alignment horizontal="center" vertical="top"/>
    </xf>
    <xf numFmtId="41" fontId="27" fillId="0" borderId="0" xfId="0" applyNumberFormat="1" applyFont="1" applyAlignment="1">
      <alignment horizontal="center" vertical="top"/>
    </xf>
    <xf numFmtId="170" fontId="27" fillId="0" borderId="0" xfId="0" applyNumberFormat="1" applyFont="1" applyAlignment="1">
      <alignment horizontal="center" vertical="top"/>
    </xf>
    <xf numFmtId="41" fontId="31" fillId="0" borderId="0" xfId="0" applyNumberFormat="1" applyFont="1" applyAlignment="1">
      <alignment horizontal="center" vertical="center"/>
    </xf>
    <xf numFmtId="172" fontId="27" fillId="0" borderId="0" xfId="0" applyNumberFormat="1" applyFont="1" applyAlignment="1">
      <alignment horizontal="center" vertical="top"/>
    </xf>
    <xf numFmtId="41" fontId="31" fillId="0" borderId="3" xfId="0" applyNumberFormat="1" applyFont="1" applyBorder="1" applyAlignment="1">
      <alignment horizontal="center" vertical="center"/>
    </xf>
    <xf numFmtId="41" fontId="31" fillId="0" borderId="0" xfId="0" applyNumberFormat="1" applyFont="1" applyAlignment="1">
      <alignment horizontal="center" vertical="top"/>
    </xf>
    <xf numFmtId="41" fontId="31" fillId="0" borderId="3" xfId="0" applyNumberFormat="1" applyFont="1" applyBorder="1" applyAlignment="1">
      <alignment horizontal="center" vertical="top"/>
    </xf>
    <xf numFmtId="168" fontId="27" fillId="0" borderId="0" xfId="2" applyNumberFormat="1" applyFont="1" applyAlignment="1">
      <alignment horizontal="right" vertical="center"/>
    </xf>
    <xf numFmtId="41" fontId="27" fillId="0" borderId="0" xfId="0" applyNumberFormat="1" applyFont="1" applyAlignment="1">
      <alignment horizontal="center" vertical="center"/>
    </xf>
    <xf numFmtId="41" fontId="31" fillId="0" borderId="5" xfId="0" applyNumberFormat="1" applyFont="1" applyBorder="1" applyAlignment="1">
      <alignment horizontal="center" vertical="center"/>
    </xf>
    <xf numFmtId="41" fontId="31" fillId="0" borderId="0" xfId="0" applyNumberFormat="1" applyFont="1" applyAlignment="1">
      <alignment vertical="center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165" fontId="32" fillId="0" borderId="0" xfId="0" applyNumberFormat="1" applyFont="1" applyAlignment="1">
      <alignment vertical="center"/>
    </xf>
    <xf numFmtId="0" fontId="29" fillId="0" borderId="0" xfId="0" applyFont="1" applyAlignment="1">
      <alignment horizontal="center" vertical="center"/>
    </xf>
    <xf numFmtId="165" fontId="29" fillId="0" borderId="0" xfId="0" applyNumberFormat="1" applyFont="1" applyAlignment="1">
      <alignment vertical="center"/>
    </xf>
    <xf numFmtId="165" fontId="15" fillId="0" borderId="1" xfId="1" applyNumberFormat="1" applyFont="1" applyFill="1" applyBorder="1" applyAlignment="1">
      <alignment vertical="top"/>
    </xf>
    <xf numFmtId="0" fontId="15" fillId="0" borderId="0" xfId="0" applyFont="1" applyAlignment="1">
      <alignment vertical="center"/>
    </xf>
    <xf numFmtId="0" fontId="15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27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5" fontId="27" fillId="0" borderId="0" xfId="1" applyNumberFormat="1" applyFont="1" applyFill="1" applyBorder="1" applyAlignment="1">
      <alignment vertical="center"/>
    </xf>
    <xf numFmtId="165" fontId="15" fillId="0" borderId="0" xfId="0" applyNumberFormat="1" applyFont="1" applyAlignment="1">
      <alignment vertical="center"/>
    </xf>
    <xf numFmtId="164" fontId="15" fillId="0" borderId="0" xfId="9" applyFont="1" applyFill="1" applyAlignment="1">
      <alignment vertical="center"/>
    </xf>
    <xf numFmtId="165" fontId="14" fillId="0" borderId="0" xfId="1" applyNumberFormat="1" applyFont="1" applyFill="1" applyBorder="1" applyAlignment="1">
      <alignment vertical="center"/>
    </xf>
    <xf numFmtId="165" fontId="27" fillId="0" borderId="1" xfId="1" applyNumberFormat="1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27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 vertical="top"/>
    </xf>
    <xf numFmtId="165" fontId="27" fillId="0" borderId="2" xfId="1" applyNumberFormat="1" applyFont="1" applyFill="1" applyBorder="1" applyAlignment="1">
      <alignment vertical="center"/>
    </xf>
    <xf numFmtId="0" fontId="16" fillId="0" borderId="0" xfId="0" applyFont="1" applyAlignment="1">
      <alignment vertical="top"/>
    </xf>
    <xf numFmtId="165" fontId="15" fillId="0" borderId="0" xfId="1" applyNumberFormat="1" applyFont="1" applyFill="1" applyBorder="1" applyAlignment="1">
      <alignment vertical="center"/>
    </xf>
    <xf numFmtId="0" fontId="15" fillId="0" borderId="0" xfId="0" quotePrefix="1" applyFont="1" applyAlignment="1">
      <alignment horizontal="left" vertical="top"/>
    </xf>
    <xf numFmtId="0" fontId="16" fillId="0" borderId="0" xfId="0" quotePrefix="1" applyFont="1" applyAlignment="1">
      <alignment horizontal="left" vertical="top"/>
    </xf>
    <xf numFmtId="165" fontId="27" fillId="0" borderId="3" xfId="1" applyNumberFormat="1" applyFont="1" applyFill="1" applyBorder="1" applyAlignment="1">
      <alignment vertical="center"/>
    </xf>
    <xf numFmtId="37" fontId="15" fillId="0" borderId="0" xfId="0" applyNumberFormat="1" applyFont="1"/>
    <xf numFmtId="0" fontId="33" fillId="0" borderId="0" xfId="0" applyFont="1" applyAlignment="1">
      <alignment vertical="center"/>
    </xf>
    <xf numFmtId="37" fontId="15" fillId="0" borderId="0" xfId="0" applyNumberFormat="1" applyFont="1" applyAlignment="1">
      <alignment vertical="center"/>
    </xf>
    <xf numFmtId="171" fontId="27" fillId="0" borderId="0" xfId="9" applyNumberFormat="1" applyFont="1" applyFill="1" applyBorder="1" applyAlignment="1">
      <alignment vertical="center"/>
    </xf>
    <xf numFmtId="171" fontId="14" fillId="0" borderId="0" xfId="1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2" quotePrefix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167" fontId="4" fillId="0" borderId="0" xfId="2" applyNumberFormat="1" applyFont="1" applyAlignment="1">
      <alignment horizontal="center" vertical="center"/>
    </xf>
    <xf numFmtId="167" fontId="4" fillId="0" borderId="0" xfId="2" applyNumberFormat="1" applyFont="1" applyAlignment="1">
      <alignment horizontal="center" vertical="top"/>
    </xf>
    <xf numFmtId="167" fontId="15" fillId="0" borderId="1" xfId="2" applyNumberFormat="1" applyFont="1" applyBorder="1" applyAlignment="1">
      <alignment horizontal="right" vertical="center"/>
    </xf>
    <xf numFmtId="168" fontId="15" fillId="0" borderId="1" xfId="3" applyNumberFormat="1" applyFont="1" applyBorder="1" applyAlignment="1">
      <alignment horizontal="center" vertical="center"/>
    </xf>
    <xf numFmtId="168" fontId="15" fillId="0" borderId="2" xfId="3" applyNumberFormat="1" applyFont="1" applyBorder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168" fontId="19" fillId="0" borderId="1" xfId="3" applyNumberFormat="1" applyFont="1" applyBorder="1" applyAlignment="1">
      <alignment horizontal="center" vertical="center"/>
    </xf>
    <xf numFmtId="0" fontId="19" fillId="0" borderId="0" xfId="3" applyFont="1" applyAlignment="1">
      <alignment horizontal="center" vertical="center"/>
    </xf>
    <xf numFmtId="168" fontId="18" fillId="0" borderId="0" xfId="3" applyNumberFormat="1" applyFont="1" applyAlignment="1">
      <alignment horizontal="center" vertical="center"/>
    </xf>
    <xf numFmtId="168" fontId="19" fillId="0" borderId="2" xfId="3" applyNumberFormat="1" applyFont="1" applyBorder="1" applyAlignment="1">
      <alignment horizontal="center" vertical="center"/>
    </xf>
    <xf numFmtId="167" fontId="19" fillId="0" borderId="1" xfId="2" applyNumberFormat="1" applyFont="1" applyBorder="1" applyAlignment="1">
      <alignment horizontal="right" vertical="center"/>
    </xf>
    <xf numFmtId="0" fontId="4" fillId="0" borderId="0" xfId="7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</cellXfs>
  <cellStyles count="12">
    <cellStyle name="Comma" xfId="9" builtinId="3"/>
    <cellStyle name="Comma 2" xfId="4" xr:uid="{C4C44D98-4654-437A-909C-1597790C2ED4}"/>
    <cellStyle name="Comma 2 2" xfId="1" xr:uid="{90CD457B-779C-4A06-83D9-D7D8543A7A33}"/>
    <cellStyle name="Comma 94" xfId="6" xr:uid="{211F402D-AD95-4DDD-AD0C-DE42B9F9F29D}"/>
    <cellStyle name="Normal" xfId="0" builtinId="0"/>
    <cellStyle name="Normal 101" xfId="10" xr:uid="{444E434B-518D-4CE6-BE0C-19563EE8909A}"/>
    <cellStyle name="Normal 111" xfId="2" xr:uid="{08D22CB3-9B69-4C95-8B09-F7D04EDFD791}"/>
    <cellStyle name="Normal 2" xfId="5" xr:uid="{54427505-99F6-43D6-8E46-FE3BED1FBD6C}"/>
    <cellStyle name="Normal 3" xfId="7" xr:uid="{F012A88D-4EE1-400B-AD94-55A7854F1ACF}"/>
    <cellStyle name="Normal 30" xfId="8" xr:uid="{21731877-2F29-4FDA-8156-A3B91296D70A}"/>
    <cellStyle name="Normal_BS&amp;PL" xfId="11" xr:uid="{58253075-AF46-4266-9A66-55E902A07FFF}"/>
    <cellStyle name="Normal_T-59-Q1" xfId="3" xr:uid="{C6C8A798-9C65-44FB-8473-34D9C6DBFF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様式B-15"/>
      <sheetName val="Investments"/>
      <sheetName val="12_31_01"/>
      <sheetName val="FIN TB_SI"/>
      <sheetName val="Prft&amp;Loss"/>
      <sheetName val="Accruals &amp; Prepayments "/>
      <sheetName val="Expenses"/>
      <sheetName val="Trial Balance"/>
      <sheetName val="vouch"/>
      <sheetName val="ลูกหนี้_เก่า_"/>
      <sheetName val="DPLA"/>
      <sheetName val="BALANCE SHEET "/>
      <sheetName val="คีย์ข้อมูลรายละเอียดต่างๆ"/>
      <sheetName val="Trial_Balance"/>
      <sheetName val="FIN_TB_SI"/>
      <sheetName val="Accruals_&amp;_Prepayments_"/>
      <sheetName val="STart"/>
      <sheetName val="_FS1220"/>
      <sheetName val="_FS1610"/>
      <sheetName val="_FS1710"/>
      <sheetName val="仕様2"/>
      <sheetName val="DealerData"/>
      <sheetName val="Wkgs_BS Lead"/>
      <sheetName val="DEP12"/>
      <sheetName val="V310"/>
      <sheetName val="TB"/>
      <sheetName val="Total 01'05"/>
      <sheetName val="กราฟ"/>
      <sheetName val="stat local"/>
      <sheetName val="43"/>
      <sheetName val="AA-1"/>
      <sheetName val="PS-1995"/>
      <sheetName val="10-1 Media"/>
      <sheetName val="10-cut"/>
      <sheetName val="VBMON"/>
      <sheetName val="ข้อมูลทำ DropDown"/>
      <sheetName val="DATA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Group"/>
      <sheetName val="non taxable"/>
      <sheetName val="F1"/>
      <sheetName val="P&amp;L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Detail①"/>
      <sheetName val="Thailand"/>
      <sheetName val="pa group"/>
      <sheetName val="Variables"/>
      <sheetName val="925"/>
      <sheetName val="JAN50"/>
      <sheetName val="Prod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46DC6-C7D0-41DC-8F7F-CC974F52CA8B}">
  <sheetPr>
    <tabColor theme="7" tint="0.59999389629810485"/>
  </sheetPr>
  <dimension ref="A1:T111"/>
  <sheetViews>
    <sheetView tabSelected="1" view="pageBreakPreview" zoomScaleNormal="100" zoomScaleSheetLayoutView="100" workbookViewId="0">
      <selection activeCell="F11" sqref="F11"/>
    </sheetView>
  </sheetViews>
  <sheetFormatPr defaultColWidth="9.109375" defaultRowHeight="23.4"/>
  <cols>
    <col min="1" max="2" width="1.109375" style="4" customWidth="1"/>
    <col min="3" max="3" width="1.109375" style="11" customWidth="1"/>
    <col min="4" max="4" width="29.5546875" style="11" customWidth="1"/>
    <col min="5" max="5" width="7.109375" style="11" customWidth="1"/>
    <col min="6" max="6" width="11.44140625" style="11" customWidth="1"/>
    <col min="7" max="7" width="0.6640625" style="11" customWidth="1"/>
    <col min="8" max="8" width="11.44140625" style="11" customWidth="1"/>
    <col min="9" max="9" width="0.6640625" style="11" customWidth="1"/>
    <col min="10" max="10" width="11.44140625" style="11" customWidth="1"/>
    <col min="11" max="11" width="0.6640625" style="11" customWidth="1"/>
    <col min="12" max="12" width="11.44140625" style="11" customWidth="1"/>
    <col min="13" max="13" width="11.88671875" style="4" customWidth="1"/>
    <col min="14" max="14" width="0.6640625" style="4" customWidth="1"/>
    <col min="15" max="15" width="13.109375" style="4" bestFit="1" customWidth="1"/>
    <col min="16" max="16" width="1.109375" style="4" customWidth="1"/>
    <col min="17" max="17" width="12.88671875" style="4" customWidth="1"/>
    <col min="18" max="18" width="0.88671875" style="4" customWidth="1"/>
    <col min="19" max="16384" width="9.109375" style="4"/>
  </cols>
  <sheetData>
    <row r="1" spans="1:17">
      <c r="A1" s="178" t="s">
        <v>117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7">
      <c r="A2" s="180" t="s">
        <v>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</row>
    <row r="3" spans="1:17">
      <c r="A3" s="180" t="s">
        <v>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7">
      <c r="A4" s="180" t="s">
        <v>195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</row>
    <row r="5" spans="1:17" ht="5.25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7" s="3" customFormat="1" ht="18.75" customHeight="1">
      <c r="F6" s="5"/>
      <c r="G6" s="5"/>
      <c r="H6" s="5"/>
      <c r="I6" s="5"/>
      <c r="J6" s="5"/>
      <c r="K6" s="5"/>
      <c r="L6" s="6" t="s">
        <v>2</v>
      </c>
    </row>
    <row r="7" spans="1:17" s="3" customFormat="1" ht="18.75" customHeight="1">
      <c r="F7" s="181" t="s">
        <v>3</v>
      </c>
      <c r="G7" s="181"/>
      <c r="H7" s="181"/>
      <c r="I7" s="7"/>
      <c r="J7" s="181" t="s">
        <v>4</v>
      </c>
      <c r="K7" s="181"/>
      <c r="L7" s="181"/>
    </row>
    <row r="8" spans="1:17" s="3" customFormat="1" ht="18.75" customHeight="1">
      <c r="E8" s="7" t="s">
        <v>5</v>
      </c>
      <c r="F8" s="24">
        <v>2565</v>
      </c>
      <c r="G8" s="7"/>
      <c r="H8" s="24">
        <v>2564</v>
      </c>
      <c r="I8" s="7"/>
      <c r="J8" s="24">
        <v>2565</v>
      </c>
      <c r="K8" s="7"/>
      <c r="L8" s="24">
        <v>2564</v>
      </c>
    </row>
    <row r="9" spans="1:17" s="3" customFormat="1" ht="18.75" customHeight="1">
      <c r="A9" s="177" t="s">
        <v>6</v>
      </c>
      <c r="B9" s="177"/>
      <c r="C9" s="177"/>
      <c r="D9" s="177"/>
      <c r="E9" s="8"/>
    </row>
    <row r="10" spans="1:17" s="3" customFormat="1" ht="18.75" customHeight="1">
      <c r="A10" s="9" t="s">
        <v>7</v>
      </c>
      <c r="B10" s="9"/>
      <c r="C10" s="9"/>
      <c r="D10" s="9"/>
      <c r="E10" s="8"/>
      <c r="O10" s="86"/>
    </row>
    <row r="11" spans="1:17" s="3" customFormat="1" ht="18.75" customHeight="1">
      <c r="B11" s="3" t="s">
        <v>8</v>
      </c>
      <c r="E11" s="7">
        <v>8</v>
      </c>
      <c r="F11" s="91">
        <v>127062935</v>
      </c>
      <c r="G11" s="90"/>
      <c r="H11" s="91">
        <v>126213510</v>
      </c>
      <c r="I11" s="90"/>
      <c r="J11" s="91">
        <v>125151616</v>
      </c>
      <c r="K11" s="90"/>
      <c r="L11" s="91">
        <v>121195540</v>
      </c>
      <c r="M11" s="10"/>
      <c r="O11" s="21"/>
      <c r="Q11" s="10"/>
    </row>
    <row r="12" spans="1:17" s="3" customFormat="1" ht="18.75" customHeight="1">
      <c r="B12" s="3" t="s">
        <v>9</v>
      </c>
      <c r="E12" s="7"/>
      <c r="F12" s="91">
        <v>1397572</v>
      </c>
      <c r="G12" s="90"/>
      <c r="H12" s="91">
        <v>1593411</v>
      </c>
      <c r="I12" s="90"/>
      <c r="J12" s="91">
        <v>599092</v>
      </c>
      <c r="K12" s="90"/>
      <c r="L12" s="91">
        <v>809967</v>
      </c>
      <c r="M12" s="10"/>
      <c r="O12" s="21"/>
      <c r="Q12" s="10"/>
    </row>
    <row r="13" spans="1:17" s="3" customFormat="1" ht="18.75" customHeight="1">
      <c r="B13" s="3" t="s">
        <v>163</v>
      </c>
      <c r="E13" s="7">
        <v>9</v>
      </c>
      <c r="F13" s="91">
        <v>602331868</v>
      </c>
      <c r="G13" s="90"/>
      <c r="H13" s="91">
        <v>219997717</v>
      </c>
      <c r="I13" s="90"/>
      <c r="J13" s="91">
        <v>585382281</v>
      </c>
      <c r="K13" s="90"/>
      <c r="L13" s="91">
        <v>189513187</v>
      </c>
      <c r="M13" s="10"/>
      <c r="O13" s="21"/>
      <c r="Q13" s="10"/>
    </row>
    <row r="14" spans="1:17" s="3" customFormat="1" ht="18.75" customHeight="1">
      <c r="B14" s="3" t="s">
        <v>182</v>
      </c>
      <c r="E14" s="7"/>
      <c r="F14" s="90"/>
      <c r="G14" s="90"/>
      <c r="H14" s="91"/>
      <c r="I14" s="90"/>
      <c r="J14" s="90"/>
      <c r="K14" s="90"/>
      <c r="L14" s="91"/>
      <c r="M14" s="10"/>
      <c r="O14" s="21"/>
      <c r="Q14" s="10"/>
    </row>
    <row r="15" spans="1:17" s="3" customFormat="1" ht="18.75" customHeight="1">
      <c r="C15" s="3" t="s">
        <v>181</v>
      </c>
      <c r="E15" s="92">
        <v>10</v>
      </c>
      <c r="F15" s="91">
        <v>392670559</v>
      </c>
      <c r="G15" s="90"/>
      <c r="H15" s="91">
        <v>324054479</v>
      </c>
      <c r="I15" s="90"/>
      <c r="J15" s="91">
        <v>367546043</v>
      </c>
      <c r="K15" s="90"/>
      <c r="L15" s="91">
        <v>304468448</v>
      </c>
      <c r="M15" s="10"/>
      <c r="O15" s="21"/>
      <c r="Q15" s="10"/>
    </row>
    <row r="16" spans="1:17" s="3" customFormat="1" ht="18.75" customHeight="1">
      <c r="B16" s="3" t="s">
        <v>10</v>
      </c>
      <c r="E16" s="7">
        <v>11</v>
      </c>
      <c r="F16" s="91">
        <v>27046680</v>
      </c>
      <c r="G16" s="90"/>
      <c r="H16" s="91">
        <v>67313485</v>
      </c>
      <c r="I16" s="90"/>
      <c r="J16" s="91">
        <v>26740604</v>
      </c>
      <c r="K16" s="90"/>
      <c r="L16" s="91">
        <v>67037098</v>
      </c>
      <c r="M16" s="10"/>
      <c r="O16" s="21"/>
      <c r="Q16" s="10"/>
    </row>
    <row r="17" spans="1:19" s="3" customFormat="1" ht="18.75" customHeight="1">
      <c r="B17" s="3" t="s">
        <v>11</v>
      </c>
      <c r="E17" s="7"/>
      <c r="F17" s="91">
        <v>34691892</v>
      </c>
      <c r="G17" s="90"/>
      <c r="H17" s="91">
        <v>15491454</v>
      </c>
      <c r="I17" s="90"/>
      <c r="J17" s="91">
        <v>30423852</v>
      </c>
      <c r="K17" s="90"/>
      <c r="L17" s="91">
        <v>13510556</v>
      </c>
      <c r="M17" s="10"/>
      <c r="O17" s="21"/>
      <c r="Q17" s="10"/>
    </row>
    <row r="18" spans="1:19" s="3" customFormat="1" ht="18.75" customHeight="1">
      <c r="B18" s="3" t="s">
        <v>12</v>
      </c>
      <c r="E18" s="7"/>
      <c r="F18" s="91">
        <v>15522440</v>
      </c>
      <c r="G18" s="90"/>
      <c r="H18" s="91">
        <v>19413091</v>
      </c>
      <c r="I18" s="90"/>
      <c r="J18" s="91">
        <v>14472484</v>
      </c>
      <c r="K18" s="90"/>
      <c r="L18" s="91">
        <v>17137839</v>
      </c>
      <c r="M18" s="10"/>
      <c r="O18" s="21"/>
      <c r="Q18" s="10"/>
    </row>
    <row r="19" spans="1:19" s="3" customFormat="1" ht="18.75" customHeight="1">
      <c r="A19" s="9"/>
      <c r="B19" s="9"/>
      <c r="C19" s="9" t="s">
        <v>13</v>
      </c>
      <c r="D19" s="9"/>
      <c r="E19" s="7"/>
      <c r="F19" s="93">
        <v>1200723946</v>
      </c>
      <c r="G19" s="90"/>
      <c r="H19" s="93">
        <v>774077147</v>
      </c>
      <c r="I19" s="90"/>
      <c r="J19" s="93">
        <v>1150315972</v>
      </c>
      <c r="K19" s="90"/>
      <c r="L19" s="93">
        <v>713672635</v>
      </c>
      <c r="M19" s="10">
        <f t="shared" ref="M19:S19" si="0">SUM(F11:F18)-F19</f>
        <v>0</v>
      </c>
      <c r="N19" s="10">
        <f t="shared" si="0"/>
        <v>0</v>
      </c>
      <c r="O19" s="10">
        <f t="shared" si="0"/>
        <v>0</v>
      </c>
      <c r="P19" s="10">
        <f t="shared" si="0"/>
        <v>0</v>
      </c>
      <c r="Q19" s="10">
        <f t="shared" si="0"/>
        <v>0</v>
      </c>
      <c r="R19" s="10">
        <f t="shared" si="0"/>
        <v>0</v>
      </c>
      <c r="S19" s="10">
        <f t="shared" si="0"/>
        <v>0</v>
      </c>
    </row>
    <row r="20" spans="1:19" s="3" customFormat="1" ht="18.75" customHeight="1">
      <c r="A20" s="9" t="s">
        <v>14</v>
      </c>
      <c r="B20" s="9"/>
      <c r="C20" s="9"/>
      <c r="D20" s="9"/>
      <c r="E20" s="7"/>
      <c r="F20" s="90"/>
      <c r="G20" s="90"/>
      <c r="H20" s="91"/>
      <c r="I20" s="90"/>
      <c r="J20" s="90"/>
      <c r="K20" s="90"/>
      <c r="L20" s="91"/>
    </row>
    <row r="21" spans="1:19" s="3" customFormat="1" ht="18.75" customHeight="1">
      <c r="B21" s="3" t="s">
        <v>15</v>
      </c>
      <c r="E21" s="7">
        <v>12</v>
      </c>
      <c r="F21" s="91">
        <v>72335000</v>
      </c>
      <c r="G21" s="90"/>
      <c r="H21" s="91">
        <v>82690714</v>
      </c>
      <c r="I21" s="90"/>
      <c r="J21" s="91">
        <v>63520000</v>
      </c>
      <c r="K21" s="90"/>
      <c r="L21" s="91">
        <v>73875714</v>
      </c>
      <c r="M21" s="21"/>
      <c r="O21" s="21"/>
      <c r="P21" s="21"/>
      <c r="Q21" s="21"/>
    </row>
    <row r="22" spans="1:19" s="3" customFormat="1" ht="18.75" customHeight="1">
      <c r="B22" s="3" t="s">
        <v>182</v>
      </c>
      <c r="E22" s="7"/>
      <c r="F22" s="91"/>
      <c r="G22" s="90"/>
      <c r="H22" s="91"/>
      <c r="I22" s="90"/>
      <c r="J22" s="90"/>
      <c r="K22" s="90"/>
      <c r="L22" s="91"/>
      <c r="M22" s="21"/>
      <c r="O22" s="21"/>
      <c r="P22" s="21"/>
      <c r="Q22" s="21"/>
    </row>
    <row r="23" spans="1:19" s="3" customFormat="1" ht="18.75" customHeight="1">
      <c r="C23" s="87" t="s">
        <v>183</v>
      </c>
      <c r="D23" s="87"/>
      <c r="E23" s="92">
        <v>10</v>
      </c>
      <c r="F23" s="91">
        <v>20405763</v>
      </c>
      <c r="G23" s="90"/>
      <c r="H23" s="91">
        <v>112297001</v>
      </c>
      <c r="I23" s="90"/>
      <c r="J23" s="91">
        <v>20405763</v>
      </c>
      <c r="K23" s="90"/>
      <c r="L23" s="91">
        <v>112297001</v>
      </c>
      <c r="M23" s="10"/>
      <c r="O23" s="21"/>
      <c r="Q23" s="10"/>
    </row>
    <row r="24" spans="1:19" s="3" customFormat="1" ht="18.75" customHeight="1">
      <c r="B24" s="3" t="s">
        <v>16</v>
      </c>
      <c r="E24" s="7">
        <v>13</v>
      </c>
      <c r="F24" s="91">
        <v>0</v>
      </c>
      <c r="G24" s="91"/>
      <c r="H24" s="91">
        <v>0</v>
      </c>
      <c r="I24" s="90"/>
      <c r="J24" s="91">
        <v>35700000</v>
      </c>
      <c r="K24" s="90"/>
      <c r="L24" s="91">
        <v>35700000</v>
      </c>
      <c r="M24" s="21"/>
      <c r="O24" s="21"/>
      <c r="P24" s="21"/>
      <c r="Q24" s="21"/>
    </row>
    <row r="25" spans="1:19" s="3" customFormat="1" ht="18.75" customHeight="1">
      <c r="B25" s="3" t="s">
        <v>17</v>
      </c>
      <c r="E25" s="7">
        <v>14</v>
      </c>
      <c r="F25" s="91">
        <v>4893503</v>
      </c>
      <c r="G25" s="90"/>
      <c r="H25" s="91">
        <v>6651918</v>
      </c>
      <c r="I25" s="90"/>
      <c r="J25" s="91">
        <v>4487149</v>
      </c>
      <c r="K25" s="90"/>
      <c r="L25" s="91">
        <v>6512267</v>
      </c>
      <c r="M25" s="21"/>
      <c r="O25" s="21"/>
      <c r="P25" s="21"/>
      <c r="Q25" s="21"/>
    </row>
    <row r="26" spans="1:19" s="3" customFormat="1" ht="18.75" customHeight="1">
      <c r="B26" s="3" t="s">
        <v>125</v>
      </c>
      <c r="E26" s="7">
        <v>15</v>
      </c>
      <c r="F26" s="91">
        <v>20104456</v>
      </c>
      <c r="G26" s="90"/>
      <c r="H26" s="91">
        <v>20485183</v>
      </c>
      <c r="I26" s="90" t="s">
        <v>192</v>
      </c>
      <c r="J26" s="91">
        <v>19683623</v>
      </c>
      <c r="K26" s="90"/>
      <c r="L26" s="91">
        <v>19272415</v>
      </c>
      <c r="M26" s="21"/>
      <c r="O26" s="21"/>
      <c r="P26" s="21"/>
      <c r="Q26" s="21"/>
    </row>
    <row r="27" spans="1:19" s="3" customFormat="1" ht="18.75" customHeight="1">
      <c r="B27" s="3" t="s">
        <v>18</v>
      </c>
      <c r="E27" s="7">
        <v>16</v>
      </c>
      <c r="F27" s="91">
        <v>14401062</v>
      </c>
      <c r="G27" s="90"/>
      <c r="H27" s="91">
        <v>14401062</v>
      </c>
      <c r="I27" s="90"/>
      <c r="J27" s="91">
        <v>0</v>
      </c>
      <c r="K27" s="91"/>
      <c r="L27" s="91">
        <v>0</v>
      </c>
      <c r="M27" s="21"/>
      <c r="O27" s="21"/>
      <c r="P27" s="21"/>
      <c r="Q27" s="21"/>
    </row>
    <row r="28" spans="1:19" s="3" customFormat="1" ht="18.75" customHeight="1">
      <c r="B28" s="3" t="s">
        <v>19</v>
      </c>
      <c r="E28" s="7">
        <v>17</v>
      </c>
      <c r="F28" s="91">
        <v>6467476</v>
      </c>
      <c r="G28" s="90"/>
      <c r="H28" s="91">
        <v>8656556</v>
      </c>
      <c r="I28" s="90"/>
      <c r="J28" s="91">
        <v>186536</v>
      </c>
      <c r="K28" s="90"/>
      <c r="L28" s="91">
        <v>205423</v>
      </c>
      <c r="M28" s="21"/>
      <c r="O28" s="21"/>
      <c r="P28" s="21"/>
      <c r="Q28" s="21"/>
    </row>
    <row r="29" spans="1:19" s="3" customFormat="1" ht="18.75" customHeight="1">
      <c r="B29" s="3" t="s">
        <v>20</v>
      </c>
      <c r="E29" s="7">
        <v>24</v>
      </c>
      <c r="F29" s="91">
        <v>4044817</v>
      </c>
      <c r="G29" s="90"/>
      <c r="H29" s="91">
        <v>3056842</v>
      </c>
      <c r="I29" s="90"/>
      <c r="J29" s="91">
        <v>4840423</v>
      </c>
      <c r="K29" s="90"/>
      <c r="L29" s="91">
        <v>4296035</v>
      </c>
      <c r="O29" s="21"/>
      <c r="P29" s="21"/>
      <c r="Q29" s="21"/>
    </row>
    <row r="30" spans="1:19" s="3" customFormat="1" ht="18.75" customHeight="1">
      <c r="B30" s="3" t="s">
        <v>189</v>
      </c>
      <c r="E30" s="7"/>
      <c r="F30" s="91">
        <v>18807930</v>
      </c>
      <c r="G30" s="90"/>
      <c r="H30" s="91">
        <v>17450132</v>
      </c>
      <c r="I30" s="90"/>
      <c r="J30" s="91">
        <v>15836184</v>
      </c>
      <c r="K30" s="90"/>
      <c r="L30" s="91">
        <v>15836183</v>
      </c>
      <c r="O30" s="21"/>
      <c r="P30" s="21"/>
      <c r="Q30" s="21"/>
    </row>
    <row r="31" spans="1:19" s="3" customFormat="1" ht="18.75" customHeight="1">
      <c r="B31" s="3" t="s">
        <v>21</v>
      </c>
      <c r="E31" s="7"/>
      <c r="F31" s="91">
        <v>1486789</v>
      </c>
      <c r="G31" s="90"/>
      <c r="H31" s="91">
        <v>2135396</v>
      </c>
      <c r="I31" s="90"/>
      <c r="J31" s="91">
        <v>1481800</v>
      </c>
      <c r="K31" s="90"/>
      <c r="L31" s="91">
        <v>2130407</v>
      </c>
      <c r="O31" s="21"/>
      <c r="P31" s="21"/>
      <c r="Q31" s="21"/>
    </row>
    <row r="32" spans="1:19" s="3" customFormat="1" ht="18.75" customHeight="1">
      <c r="A32" s="9"/>
      <c r="B32" s="9"/>
      <c r="C32" s="9" t="s">
        <v>22</v>
      </c>
      <c r="D32" s="9"/>
      <c r="E32" s="8"/>
      <c r="F32" s="93">
        <v>162946796</v>
      </c>
      <c r="G32" s="90"/>
      <c r="H32" s="93">
        <v>267824804</v>
      </c>
      <c r="I32" s="90"/>
      <c r="J32" s="93">
        <v>166141478</v>
      </c>
      <c r="K32" s="90"/>
      <c r="L32" s="93">
        <v>270125445</v>
      </c>
      <c r="M32" s="10">
        <f t="shared" ref="M32:S32" si="1">SUM(F21:F31)-F32</f>
        <v>0</v>
      </c>
      <c r="N32" s="10">
        <f t="shared" si="1"/>
        <v>0</v>
      </c>
      <c r="O32" s="10">
        <f t="shared" si="1"/>
        <v>0</v>
      </c>
      <c r="P32" s="10">
        <f t="shared" si="1"/>
        <v>0</v>
      </c>
      <c r="Q32" s="10">
        <f>SUM(J21:J31)-J32</f>
        <v>0</v>
      </c>
      <c r="R32" s="10">
        <f t="shared" si="1"/>
        <v>0</v>
      </c>
      <c r="S32" s="10">
        <f t="shared" si="1"/>
        <v>0</v>
      </c>
    </row>
    <row r="33" spans="1:19" s="3" customFormat="1" ht="18.75" customHeight="1" thickBot="1">
      <c r="A33" s="9" t="s">
        <v>23</v>
      </c>
      <c r="B33" s="9"/>
      <c r="C33" s="9"/>
      <c r="D33" s="9"/>
      <c r="F33" s="118">
        <v>1363670742</v>
      </c>
      <c r="G33" s="90"/>
      <c r="H33" s="118">
        <v>1041901951</v>
      </c>
      <c r="I33" s="90"/>
      <c r="J33" s="118">
        <v>1316457450</v>
      </c>
      <c r="K33" s="90"/>
      <c r="L33" s="118">
        <v>983798080</v>
      </c>
      <c r="M33" s="10">
        <f t="shared" ref="M33:S33" si="2">F32+F19-F33</f>
        <v>0</v>
      </c>
      <c r="N33" s="10">
        <f t="shared" si="2"/>
        <v>0</v>
      </c>
      <c r="O33" s="10">
        <f t="shared" si="2"/>
        <v>0</v>
      </c>
      <c r="P33" s="10">
        <f t="shared" si="2"/>
        <v>0</v>
      </c>
      <c r="Q33" s="10">
        <f t="shared" si="2"/>
        <v>0</v>
      </c>
      <c r="R33" s="10">
        <f t="shared" si="2"/>
        <v>0</v>
      </c>
      <c r="S33" s="10">
        <f t="shared" si="2"/>
        <v>0</v>
      </c>
    </row>
    <row r="34" spans="1:19" s="3" customFormat="1" ht="12.75" customHeight="1" thickTop="1">
      <c r="F34" s="1"/>
      <c r="G34" s="1"/>
      <c r="H34" s="1"/>
      <c r="I34" s="1"/>
      <c r="J34" s="1"/>
      <c r="K34" s="1"/>
      <c r="L34" s="1"/>
      <c r="M34" s="10"/>
      <c r="N34" s="10">
        <f>L19+L32-L33</f>
        <v>0</v>
      </c>
    </row>
    <row r="35" spans="1:19" s="3" customFormat="1" ht="18.75" customHeight="1">
      <c r="A35" s="176" t="s">
        <v>159</v>
      </c>
      <c r="B35" s="176"/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10"/>
    </row>
    <row r="36" spans="1:19" s="3" customFormat="1" ht="15" customHeight="1">
      <c r="F36" s="1"/>
      <c r="G36" s="1"/>
      <c r="H36" s="1"/>
      <c r="I36" s="1"/>
      <c r="J36" s="1"/>
      <c r="K36" s="1"/>
      <c r="L36" s="1"/>
      <c r="M36" s="10"/>
    </row>
    <row r="37" spans="1:19" s="3" customFormat="1" ht="15" customHeight="1">
      <c r="F37" s="1"/>
      <c r="G37" s="1"/>
      <c r="H37" s="1"/>
      <c r="I37" s="1"/>
      <c r="J37" s="1"/>
      <c r="K37" s="1"/>
      <c r="L37" s="1"/>
      <c r="M37" s="10"/>
    </row>
    <row r="38" spans="1:19" s="3" customFormat="1" ht="19.8">
      <c r="A38" s="176" t="s">
        <v>160</v>
      </c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10"/>
    </row>
    <row r="39" spans="1:19" s="3" customFormat="1" ht="13.95" customHeight="1">
      <c r="A39" s="176" t="s">
        <v>161</v>
      </c>
      <c r="B39" s="176"/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0"/>
    </row>
    <row r="40" spans="1:19" s="3" customFormat="1">
      <c r="A40" s="178" t="s">
        <v>118</v>
      </c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0"/>
    </row>
    <row r="41" spans="1:19" s="3" customFormat="1">
      <c r="A41" s="180" t="s">
        <v>0</v>
      </c>
      <c r="B41" s="180"/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0"/>
    </row>
    <row r="42" spans="1:19" s="3" customFormat="1">
      <c r="A42" s="180" t="s">
        <v>119</v>
      </c>
      <c r="B42" s="180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0"/>
    </row>
    <row r="43" spans="1:19" s="3" customFormat="1">
      <c r="A43" s="180" t="s">
        <v>195</v>
      </c>
      <c r="B43" s="180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0"/>
    </row>
    <row r="44" spans="1:19" s="3" customFormat="1" ht="9.9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10"/>
    </row>
    <row r="45" spans="1:19" s="3" customFormat="1" ht="18.75" customHeight="1">
      <c r="F45" s="5"/>
      <c r="G45" s="5"/>
      <c r="H45" s="5"/>
      <c r="I45" s="5"/>
      <c r="J45" s="5"/>
      <c r="K45" s="5"/>
      <c r="L45" s="6" t="s">
        <v>2</v>
      </c>
      <c r="M45" s="10"/>
    </row>
    <row r="46" spans="1:19" s="3" customFormat="1" ht="18.75" customHeight="1">
      <c r="F46" s="181" t="s">
        <v>3</v>
      </c>
      <c r="G46" s="181"/>
      <c r="H46" s="181"/>
      <c r="I46" s="7"/>
      <c r="J46" s="181" t="s">
        <v>4</v>
      </c>
      <c r="K46" s="181"/>
      <c r="L46" s="181"/>
      <c r="M46" s="10"/>
    </row>
    <row r="47" spans="1:19" s="3" customFormat="1" ht="18.75" customHeight="1">
      <c r="E47" s="7" t="s">
        <v>5</v>
      </c>
      <c r="F47" s="24">
        <v>2565</v>
      </c>
      <c r="G47" s="7"/>
      <c r="H47" s="122">
        <v>2564</v>
      </c>
      <c r="I47" s="7"/>
      <c r="J47" s="24">
        <v>2565</v>
      </c>
      <c r="K47" s="7"/>
      <c r="L47" s="24">
        <v>2564</v>
      </c>
      <c r="M47" s="10"/>
    </row>
    <row r="48" spans="1:19" s="3" customFormat="1" ht="18.75" customHeight="1">
      <c r="A48" s="177" t="s">
        <v>24</v>
      </c>
      <c r="B48" s="177"/>
      <c r="C48" s="177"/>
      <c r="D48" s="177"/>
      <c r="E48" s="8"/>
      <c r="H48" s="87"/>
      <c r="M48" s="10"/>
    </row>
    <row r="49" spans="1:19" s="3" customFormat="1" ht="18.75" customHeight="1">
      <c r="A49" s="9" t="s">
        <v>25</v>
      </c>
      <c r="B49" s="9"/>
      <c r="C49" s="9"/>
      <c r="D49" s="9"/>
      <c r="E49" s="8"/>
      <c r="H49" s="87"/>
      <c r="M49" s="10"/>
      <c r="O49" s="86"/>
    </row>
    <row r="50" spans="1:19" s="3" customFormat="1" ht="18.75" customHeight="1">
      <c r="B50" s="3" t="s">
        <v>26</v>
      </c>
      <c r="E50" s="7">
        <v>18</v>
      </c>
      <c r="F50" s="91">
        <v>24737117</v>
      </c>
      <c r="G50" s="90"/>
      <c r="H50" s="91">
        <v>30967026</v>
      </c>
      <c r="I50" s="90"/>
      <c r="J50" s="91">
        <v>20247000</v>
      </c>
      <c r="K50" s="90"/>
      <c r="L50" s="91">
        <v>30967026</v>
      </c>
      <c r="M50" s="10"/>
      <c r="O50" s="21"/>
      <c r="Q50" s="21"/>
    </row>
    <row r="51" spans="1:19" s="3" customFormat="1" ht="18.75" customHeight="1">
      <c r="B51" s="3" t="s">
        <v>164</v>
      </c>
      <c r="E51" s="7">
        <v>19</v>
      </c>
      <c r="F51" s="91">
        <v>223894927</v>
      </c>
      <c r="G51" s="90"/>
      <c r="H51" s="91">
        <v>93600879</v>
      </c>
      <c r="I51" s="90"/>
      <c r="J51" s="91">
        <v>215041216</v>
      </c>
      <c r="K51" s="90"/>
      <c r="L51" s="91">
        <v>73942041</v>
      </c>
      <c r="M51" s="10"/>
      <c r="O51" s="21"/>
      <c r="Q51" s="21"/>
    </row>
    <row r="52" spans="1:19" s="3" customFormat="1" ht="18.75" customHeight="1">
      <c r="B52" s="3" t="s">
        <v>27</v>
      </c>
      <c r="E52" s="7"/>
      <c r="F52" s="91">
        <v>67773629</v>
      </c>
      <c r="G52" s="90"/>
      <c r="H52" s="91">
        <v>48922456</v>
      </c>
      <c r="I52" s="90"/>
      <c r="J52" s="91">
        <v>66452507</v>
      </c>
      <c r="K52" s="90"/>
      <c r="L52" s="91">
        <v>45880534</v>
      </c>
      <c r="M52" s="10"/>
      <c r="O52" s="21"/>
      <c r="Q52" s="21"/>
    </row>
    <row r="53" spans="1:19" s="3" customFormat="1" ht="18.75" customHeight="1">
      <c r="B53" s="3" t="s">
        <v>184</v>
      </c>
      <c r="E53" s="7"/>
      <c r="F53" s="90"/>
      <c r="G53" s="90"/>
      <c r="H53" s="91"/>
      <c r="I53" s="90"/>
      <c r="J53" s="90"/>
      <c r="K53" s="90"/>
      <c r="L53" s="91"/>
      <c r="M53" s="10"/>
      <c r="O53" s="21"/>
      <c r="Q53" s="21"/>
    </row>
    <row r="54" spans="1:19" s="3" customFormat="1" ht="18.75" customHeight="1">
      <c r="C54" s="87" t="s">
        <v>181</v>
      </c>
      <c r="D54" s="89"/>
      <c r="E54" s="92">
        <v>10</v>
      </c>
      <c r="F54" s="91">
        <v>20912164</v>
      </c>
      <c r="G54" s="90"/>
      <c r="H54" s="91">
        <v>17961026</v>
      </c>
      <c r="I54" s="90"/>
      <c r="J54" s="91">
        <v>19102568</v>
      </c>
      <c r="K54" s="90"/>
      <c r="L54" s="91">
        <v>17660191</v>
      </c>
      <c r="M54" s="10"/>
      <c r="O54" s="21"/>
      <c r="Q54" s="21"/>
    </row>
    <row r="55" spans="1:19" s="3" customFormat="1" ht="18.75" customHeight="1">
      <c r="B55" s="3" t="s">
        <v>147</v>
      </c>
      <c r="E55" s="7"/>
      <c r="F55" s="90"/>
      <c r="G55" s="90"/>
      <c r="H55" s="91"/>
      <c r="I55" s="90"/>
      <c r="J55" s="90"/>
      <c r="K55" s="90"/>
      <c r="L55" s="91"/>
      <c r="M55" s="10"/>
      <c r="O55" s="21"/>
      <c r="Q55" s="21"/>
    </row>
    <row r="56" spans="1:19" s="3" customFormat="1" ht="18.75" customHeight="1">
      <c r="C56" s="3" t="s">
        <v>126</v>
      </c>
      <c r="E56" s="7">
        <v>15</v>
      </c>
      <c r="F56" s="91">
        <v>4399081</v>
      </c>
      <c r="G56" s="90"/>
      <c r="H56" s="91">
        <v>3995820</v>
      </c>
      <c r="I56" s="90"/>
      <c r="J56" s="91">
        <v>3951987</v>
      </c>
      <c r="K56" s="90"/>
      <c r="L56" s="91">
        <v>3180374</v>
      </c>
      <c r="M56" s="10"/>
      <c r="O56" s="21"/>
      <c r="Q56" s="21"/>
    </row>
    <row r="57" spans="1:19" s="3" customFormat="1" ht="18.75" customHeight="1">
      <c r="B57" s="3" t="s">
        <v>179</v>
      </c>
      <c r="E57" s="7"/>
      <c r="F57" s="90"/>
      <c r="G57" s="90"/>
      <c r="H57" s="91"/>
      <c r="I57" s="90"/>
      <c r="J57" s="90"/>
      <c r="K57" s="90"/>
      <c r="L57" s="91"/>
      <c r="M57" s="10"/>
      <c r="O57" s="21"/>
      <c r="Q57" s="21"/>
    </row>
    <row r="58" spans="1:19" s="3" customFormat="1" ht="18.75" customHeight="1">
      <c r="C58" s="3" t="s">
        <v>180</v>
      </c>
      <c r="E58" s="7">
        <v>20</v>
      </c>
      <c r="F58" s="91">
        <v>11112000</v>
      </c>
      <c r="G58" s="90"/>
      <c r="H58" s="91">
        <v>10186000</v>
      </c>
      <c r="I58" s="90"/>
      <c r="J58" s="91">
        <v>11112000</v>
      </c>
      <c r="K58" s="90"/>
      <c r="L58" s="91">
        <v>10186000</v>
      </c>
      <c r="M58" s="10"/>
      <c r="O58" s="21"/>
      <c r="Q58" s="21"/>
    </row>
    <row r="59" spans="1:19" s="3" customFormat="1" ht="18.75" customHeight="1">
      <c r="B59" s="3" t="s">
        <v>28</v>
      </c>
      <c r="E59" s="7"/>
      <c r="F59" s="91">
        <v>5856949</v>
      </c>
      <c r="G59" s="90"/>
      <c r="H59" s="91">
        <v>0</v>
      </c>
      <c r="I59" s="90"/>
      <c r="J59" s="91">
        <v>5856949</v>
      </c>
      <c r="K59" s="90"/>
      <c r="L59" s="91">
        <v>0</v>
      </c>
      <c r="M59" s="10"/>
      <c r="O59" s="21"/>
      <c r="Q59" s="21"/>
    </row>
    <row r="60" spans="1:19" s="3" customFormat="1" ht="18.75" customHeight="1">
      <c r="B60" s="3" t="s">
        <v>29</v>
      </c>
      <c r="E60" s="7"/>
      <c r="F60" s="91">
        <v>50458373</v>
      </c>
      <c r="G60" s="90"/>
      <c r="H60" s="91">
        <v>27664822</v>
      </c>
      <c r="I60" s="90"/>
      <c r="J60" s="91">
        <v>48931074</v>
      </c>
      <c r="K60" s="90"/>
      <c r="L60" s="91">
        <v>24256810</v>
      </c>
      <c r="M60" s="10"/>
      <c r="O60" s="21"/>
      <c r="Q60" s="21"/>
    </row>
    <row r="61" spans="1:19" s="3" customFormat="1" ht="18.75" customHeight="1">
      <c r="A61" s="9"/>
      <c r="B61" s="9"/>
      <c r="C61" s="9" t="s">
        <v>30</v>
      </c>
      <c r="D61" s="9"/>
      <c r="E61" s="7"/>
      <c r="F61" s="93">
        <v>409144240</v>
      </c>
      <c r="G61" s="90"/>
      <c r="H61" s="93">
        <v>233298029</v>
      </c>
      <c r="I61" s="90"/>
      <c r="J61" s="93">
        <v>390695301</v>
      </c>
      <c r="K61" s="90"/>
      <c r="L61" s="93">
        <v>206072976</v>
      </c>
      <c r="M61" s="10">
        <f t="shared" ref="M61:S61" si="3">SUM(F50:F60)-F61</f>
        <v>0</v>
      </c>
      <c r="N61" s="10">
        <f t="shared" si="3"/>
        <v>0</v>
      </c>
      <c r="O61" s="10">
        <f t="shared" si="3"/>
        <v>0</v>
      </c>
      <c r="P61" s="10">
        <f t="shared" si="3"/>
        <v>0</v>
      </c>
      <c r="Q61" s="10">
        <f t="shared" si="3"/>
        <v>0</v>
      </c>
      <c r="R61" s="10">
        <f t="shared" si="3"/>
        <v>0</v>
      </c>
      <c r="S61" s="10">
        <f t="shared" si="3"/>
        <v>0</v>
      </c>
    </row>
    <row r="62" spans="1:19" s="3" customFormat="1" ht="18.75" customHeight="1">
      <c r="A62" s="9" t="s">
        <v>31</v>
      </c>
      <c r="B62" s="9"/>
      <c r="C62" s="9"/>
      <c r="D62" s="9"/>
      <c r="E62" s="7"/>
      <c r="F62" s="90"/>
      <c r="G62" s="90"/>
      <c r="H62" s="91"/>
      <c r="I62" s="90"/>
      <c r="J62" s="90"/>
      <c r="K62" s="90"/>
      <c r="L62" s="91"/>
    </row>
    <row r="63" spans="1:19" s="3" customFormat="1" ht="18.75" customHeight="1">
      <c r="A63" s="9"/>
      <c r="B63" s="3" t="s">
        <v>184</v>
      </c>
      <c r="C63" s="9"/>
      <c r="D63" s="9"/>
      <c r="E63" s="7"/>
      <c r="F63" s="90"/>
      <c r="G63" s="90"/>
      <c r="H63" s="91"/>
      <c r="I63" s="90"/>
      <c r="J63" s="90"/>
      <c r="K63" s="90"/>
      <c r="L63" s="91"/>
    </row>
    <row r="64" spans="1:19" s="3" customFormat="1" ht="18.75" customHeight="1">
      <c r="C64" s="87" t="s">
        <v>183</v>
      </c>
      <c r="D64" s="89"/>
      <c r="E64" s="92">
        <v>10</v>
      </c>
      <c r="F64" s="91">
        <v>26296260</v>
      </c>
      <c r="G64" s="90"/>
      <c r="H64" s="91">
        <v>19314164</v>
      </c>
      <c r="I64" s="90"/>
      <c r="J64" s="91">
        <v>26296260</v>
      </c>
      <c r="K64" s="90"/>
      <c r="L64" s="91">
        <v>19291706</v>
      </c>
      <c r="M64" s="10"/>
      <c r="O64" s="21"/>
      <c r="Q64" s="21"/>
    </row>
    <row r="65" spans="1:19" s="3" customFormat="1" ht="18.75" customHeight="1">
      <c r="B65" s="3" t="s">
        <v>186</v>
      </c>
      <c r="E65" s="7"/>
      <c r="F65" s="90"/>
      <c r="G65" s="90"/>
      <c r="H65" s="91"/>
      <c r="I65" s="90"/>
      <c r="J65" s="90"/>
      <c r="K65" s="90"/>
      <c r="L65" s="91"/>
    </row>
    <row r="66" spans="1:19" s="3" customFormat="1" ht="18.75" customHeight="1">
      <c r="C66" s="3" t="s">
        <v>185</v>
      </c>
      <c r="E66" s="7">
        <v>15</v>
      </c>
      <c r="F66" s="91">
        <v>16469297</v>
      </c>
      <c r="G66" s="90"/>
      <c r="H66" s="91">
        <v>16753212</v>
      </c>
      <c r="I66" s="90"/>
      <c r="J66" s="91">
        <v>16469297</v>
      </c>
      <c r="K66" s="90"/>
      <c r="L66" s="91">
        <v>16306118</v>
      </c>
      <c r="O66" s="21"/>
      <c r="Q66" s="21"/>
    </row>
    <row r="67" spans="1:19" s="3" customFormat="1" ht="18.75" customHeight="1">
      <c r="B67" s="3" t="s">
        <v>165</v>
      </c>
      <c r="E67" s="7">
        <v>20</v>
      </c>
      <c r="F67" s="91">
        <v>68702000</v>
      </c>
      <c r="G67" s="90"/>
      <c r="H67" s="91">
        <v>79814000</v>
      </c>
      <c r="I67" s="90"/>
      <c r="J67" s="91">
        <v>68702000</v>
      </c>
      <c r="K67" s="90"/>
      <c r="L67" s="91">
        <v>79814000</v>
      </c>
      <c r="O67" s="21"/>
      <c r="Q67" s="21"/>
    </row>
    <row r="68" spans="1:19" s="3" customFormat="1" ht="18.75" customHeight="1">
      <c r="B68" s="3" t="s">
        <v>190</v>
      </c>
      <c r="E68" s="7"/>
      <c r="F68" s="90"/>
      <c r="G68" s="90"/>
      <c r="H68" s="91"/>
      <c r="I68" s="90"/>
      <c r="J68" s="91"/>
      <c r="K68" s="90"/>
      <c r="L68" s="91"/>
      <c r="O68" s="21"/>
      <c r="Q68" s="21"/>
    </row>
    <row r="69" spans="1:19" s="3" customFormat="1" ht="18.75" customHeight="1">
      <c r="C69" s="3" t="s">
        <v>191</v>
      </c>
      <c r="E69" s="7">
        <v>21</v>
      </c>
      <c r="F69" s="91">
        <v>19688285</v>
      </c>
      <c r="G69" s="90"/>
      <c r="H69" s="91">
        <v>20037383</v>
      </c>
      <c r="I69" s="90"/>
      <c r="J69" s="91">
        <v>17937105</v>
      </c>
      <c r="K69" s="90"/>
      <c r="L69" s="91">
        <v>18740157</v>
      </c>
      <c r="O69" s="21"/>
      <c r="Q69" s="21"/>
    </row>
    <row r="70" spans="1:19" s="3" customFormat="1" ht="18.75" customHeight="1">
      <c r="A70" s="9"/>
      <c r="B70" s="9"/>
      <c r="C70" s="9" t="s">
        <v>32</v>
      </c>
      <c r="D70" s="9"/>
      <c r="E70" s="8"/>
      <c r="F70" s="93">
        <v>131155842</v>
      </c>
      <c r="G70" s="90"/>
      <c r="H70" s="93">
        <v>135918759</v>
      </c>
      <c r="I70" s="90"/>
      <c r="J70" s="93">
        <v>129404662</v>
      </c>
      <c r="K70" s="90"/>
      <c r="L70" s="93">
        <v>134151981</v>
      </c>
      <c r="M70" s="10">
        <f>SUM(F64:F69)-F70</f>
        <v>0</v>
      </c>
      <c r="N70" s="10">
        <f>SUM(G66:G69)-G70</f>
        <v>0</v>
      </c>
      <c r="O70" s="10">
        <f>SUM(H64:H69)-H70</f>
        <v>0</v>
      </c>
      <c r="P70" s="10">
        <f>SUM(I66:I69)-I70</f>
        <v>0</v>
      </c>
      <c r="Q70" s="10">
        <f>SUM(J64:J69)-J70</f>
        <v>0</v>
      </c>
      <c r="R70" s="10">
        <f>SUM(K66:K69)-K70</f>
        <v>0</v>
      </c>
      <c r="S70" s="10">
        <f>SUM(L64:L69)-L70</f>
        <v>0</v>
      </c>
    </row>
    <row r="71" spans="1:19" s="3" customFormat="1" ht="18.75" customHeight="1">
      <c r="A71" s="9" t="s">
        <v>33</v>
      </c>
      <c r="B71" s="9"/>
      <c r="C71" s="9"/>
      <c r="D71" s="9"/>
      <c r="F71" s="93">
        <v>540300082</v>
      </c>
      <c r="G71" s="90"/>
      <c r="H71" s="93">
        <v>369216788</v>
      </c>
      <c r="I71" s="90"/>
      <c r="J71" s="93">
        <v>520099963</v>
      </c>
      <c r="K71" s="90"/>
      <c r="L71" s="93">
        <v>340224957</v>
      </c>
      <c r="M71" s="10">
        <f t="shared" ref="M71:S71" si="4">F61+F70-F71</f>
        <v>0</v>
      </c>
      <c r="N71" s="10">
        <f t="shared" si="4"/>
        <v>0</v>
      </c>
      <c r="O71" s="10">
        <f t="shared" si="4"/>
        <v>0</v>
      </c>
      <c r="P71" s="10">
        <f t="shared" si="4"/>
        <v>0</v>
      </c>
      <c r="Q71" s="10">
        <f t="shared" si="4"/>
        <v>0</v>
      </c>
      <c r="R71" s="10">
        <f t="shared" si="4"/>
        <v>0</v>
      </c>
      <c r="S71" s="10">
        <f t="shared" si="4"/>
        <v>0</v>
      </c>
    </row>
    <row r="72" spans="1:19" s="3" customFormat="1" ht="9" customHeight="1">
      <c r="F72" s="1"/>
      <c r="G72" s="1"/>
      <c r="H72" s="1"/>
      <c r="I72" s="1"/>
      <c r="J72" s="1"/>
      <c r="K72" s="1"/>
      <c r="L72" s="1"/>
      <c r="M72" s="10"/>
      <c r="N72" s="10">
        <f>L61+L70-L71</f>
        <v>0</v>
      </c>
    </row>
    <row r="73" spans="1:19" s="3" customFormat="1" ht="18.75" customHeight="1">
      <c r="A73" s="176" t="s">
        <v>159</v>
      </c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0"/>
    </row>
    <row r="74" spans="1:19" s="3" customFormat="1" ht="15" customHeight="1">
      <c r="F74" s="1"/>
      <c r="G74" s="1"/>
      <c r="H74" s="1"/>
      <c r="I74" s="1"/>
      <c r="J74" s="1"/>
      <c r="K74" s="1"/>
      <c r="L74" s="1"/>
      <c r="M74" s="10"/>
    </row>
    <row r="75" spans="1:19" s="3" customFormat="1" ht="15" customHeight="1">
      <c r="F75" s="1"/>
      <c r="G75" s="1"/>
      <c r="H75" s="1"/>
      <c r="I75" s="1"/>
      <c r="J75" s="1"/>
      <c r="K75" s="1"/>
      <c r="L75" s="1"/>
      <c r="M75" s="10"/>
    </row>
    <row r="76" spans="1:19" s="3" customFormat="1" ht="19.8">
      <c r="A76" s="176" t="s">
        <v>160</v>
      </c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0"/>
    </row>
    <row r="77" spans="1:19" s="3" customFormat="1" ht="13.5" customHeight="1">
      <c r="A77" s="176" t="s">
        <v>161</v>
      </c>
      <c r="B77" s="176"/>
      <c r="C77" s="176"/>
      <c r="D77" s="176"/>
      <c r="E77" s="176"/>
      <c r="F77" s="176"/>
      <c r="G77" s="176"/>
      <c r="H77" s="176"/>
      <c r="I77" s="176"/>
      <c r="J77" s="176"/>
      <c r="K77" s="176"/>
      <c r="L77" s="176"/>
      <c r="M77" s="10"/>
    </row>
    <row r="78" spans="1:19">
      <c r="A78" s="178" t="s">
        <v>120</v>
      </c>
      <c r="B78" s="179"/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0"/>
    </row>
    <row r="79" spans="1:19">
      <c r="A79" s="180" t="s">
        <v>0</v>
      </c>
      <c r="B79" s="180"/>
      <c r="C79" s="180"/>
      <c r="D79" s="180"/>
      <c r="E79" s="180"/>
      <c r="F79" s="180"/>
      <c r="G79" s="180"/>
      <c r="H79" s="180"/>
      <c r="I79" s="180"/>
      <c r="J79" s="180"/>
      <c r="K79" s="180"/>
      <c r="L79" s="180"/>
      <c r="M79" s="10"/>
    </row>
    <row r="80" spans="1:19">
      <c r="A80" s="180" t="s">
        <v>119</v>
      </c>
      <c r="B80" s="180"/>
      <c r="C80" s="180"/>
      <c r="D80" s="180"/>
      <c r="E80" s="180"/>
      <c r="F80" s="180"/>
      <c r="G80" s="180"/>
      <c r="H80" s="180"/>
      <c r="I80" s="180"/>
      <c r="J80" s="180"/>
      <c r="K80" s="180"/>
      <c r="L80" s="180"/>
      <c r="M80" s="10"/>
    </row>
    <row r="81" spans="1:16">
      <c r="A81" s="180" t="s">
        <v>195</v>
      </c>
      <c r="B81" s="180"/>
      <c r="C81" s="180"/>
      <c r="D81" s="180"/>
      <c r="E81" s="180"/>
      <c r="F81" s="180"/>
      <c r="G81" s="180"/>
      <c r="H81" s="180"/>
      <c r="I81" s="180"/>
      <c r="J81" s="180"/>
      <c r="K81" s="180"/>
      <c r="L81" s="180"/>
      <c r="M81" s="10"/>
    </row>
    <row r="82" spans="1:16" s="3" customFormat="1" ht="9.9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10"/>
    </row>
    <row r="83" spans="1:16" ht="19.8">
      <c r="A83" s="3"/>
      <c r="B83" s="3"/>
      <c r="C83" s="3"/>
      <c r="D83" s="3"/>
      <c r="E83" s="3"/>
      <c r="F83" s="5"/>
      <c r="G83" s="5"/>
      <c r="H83" s="5"/>
      <c r="I83" s="5"/>
      <c r="J83" s="5"/>
      <c r="K83" s="5"/>
      <c r="L83" s="6" t="s">
        <v>2</v>
      </c>
      <c r="M83" s="10"/>
    </row>
    <row r="84" spans="1:16" ht="19.8">
      <c r="A84" s="3"/>
      <c r="B84" s="3"/>
      <c r="C84" s="3"/>
      <c r="D84" s="3"/>
      <c r="E84" s="3"/>
      <c r="F84" s="181" t="s">
        <v>3</v>
      </c>
      <c r="G84" s="181"/>
      <c r="H84" s="181"/>
      <c r="I84" s="7"/>
      <c r="J84" s="181" t="s">
        <v>4</v>
      </c>
      <c r="K84" s="181"/>
      <c r="L84" s="181"/>
      <c r="M84" s="10"/>
    </row>
    <row r="85" spans="1:16" ht="19.8">
      <c r="A85" s="3"/>
      <c r="B85" s="3"/>
      <c r="C85" s="3"/>
      <c r="D85" s="3"/>
      <c r="E85" s="7" t="s">
        <v>5</v>
      </c>
      <c r="F85" s="24">
        <v>2565</v>
      </c>
      <c r="G85" s="7"/>
      <c r="H85" s="24">
        <v>2564</v>
      </c>
      <c r="I85" s="7"/>
      <c r="J85" s="24">
        <v>2565</v>
      </c>
      <c r="K85" s="7"/>
      <c r="L85" s="24">
        <v>2564</v>
      </c>
      <c r="M85" s="10"/>
    </row>
    <row r="86" spans="1:16" ht="22.5" customHeight="1">
      <c r="A86" s="177" t="s">
        <v>127</v>
      </c>
      <c r="B86" s="177"/>
      <c r="C86" s="177"/>
      <c r="D86" s="177"/>
      <c r="F86" s="108"/>
      <c r="G86" s="108"/>
      <c r="H86" s="108"/>
      <c r="I86" s="108"/>
      <c r="J86" s="108"/>
      <c r="K86" s="108"/>
      <c r="L86" s="108"/>
      <c r="M86" s="10"/>
    </row>
    <row r="87" spans="1:16" s="13" customFormat="1" ht="22.5" customHeight="1">
      <c r="A87" s="12" t="s">
        <v>34</v>
      </c>
      <c r="B87" s="7"/>
      <c r="C87" s="7"/>
      <c r="D87" s="7"/>
      <c r="E87" s="11"/>
      <c r="F87" s="108"/>
      <c r="G87" s="108"/>
      <c r="H87" s="108"/>
      <c r="I87" s="108"/>
      <c r="J87" s="108"/>
      <c r="K87" s="108"/>
      <c r="L87" s="108"/>
      <c r="M87" s="10"/>
    </row>
    <row r="88" spans="1:16" ht="22.5" customHeight="1">
      <c r="B88" s="3" t="s">
        <v>35</v>
      </c>
      <c r="C88" s="4"/>
      <c r="D88" s="4"/>
      <c r="E88" s="7">
        <v>28</v>
      </c>
      <c r="F88" s="108"/>
      <c r="G88" s="108"/>
      <c r="H88" s="108"/>
      <c r="I88" s="108"/>
      <c r="J88" s="108"/>
      <c r="K88" s="108"/>
      <c r="L88" s="108"/>
      <c r="M88" s="10"/>
    </row>
    <row r="89" spans="1:16" ht="22.5" customHeight="1">
      <c r="C89" s="3" t="s">
        <v>40</v>
      </c>
      <c r="D89" s="4"/>
      <c r="F89" s="108"/>
      <c r="G89" s="108"/>
      <c r="H89" s="108"/>
      <c r="I89" s="108"/>
      <c r="J89" s="108"/>
      <c r="K89" s="108"/>
      <c r="L89" s="108"/>
      <c r="M89" s="10"/>
    </row>
    <row r="90" spans="1:16" ht="22.5" customHeight="1" thickBot="1">
      <c r="C90" s="3"/>
      <c r="D90" s="3" t="s">
        <v>187</v>
      </c>
      <c r="F90" s="119">
        <v>337500000</v>
      </c>
      <c r="G90" s="108"/>
      <c r="H90" s="119">
        <v>337500000</v>
      </c>
      <c r="I90" s="108"/>
      <c r="J90" s="119">
        <v>337500000</v>
      </c>
      <c r="K90" s="108"/>
      <c r="L90" s="119">
        <v>337500000</v>
      </c>
      <c r="M90" s="10"/>
    </row>
    <row r="91" spans="1:16" ht="22.5" customHeight="1" thickTop="1">
      <c r="C91" s="3" t="s">
        <v>42</v>
      </c>
      <c r="D91" s="4"/>
      <c r="F91" s="90"/>
      <c r="G91" s="90"/>
      <c r="H91" s="91"/>
      <c r="I91" s="90"/>
      <c r="J91" s="90"/>
      <c r="K91" s="90"/>
      <c r="L91" s="91"/>
      <c r="M91" s="10"/>
    </row>
    <row r="92" spans="1:16" ht="22.5" customHeight="1">
      <c r="C92" s="4"/>
      <c r="D92" s="3" t="s">
        <v>41</v>
      </c>
      <c r="F92" s="90"/>
      <c r="G92" s="90"/>
      <c r="H92" s="91">
        <v>225000000</v>
      </c>
      <c r="I92" s="90"/>
      <c r="J92" s="90"/>
      <c r="K92" s="90"/>
      <c r="L92" s="91">
        <v>225000000</v>
      </c>
      <c r="M92" s="10"/>
    </row>
    <row r="93" spans="1:16" ht="22.5" customHeight="1">
      <c r="A93" s="3"/>
      <c r="B93" s="3"/>
      <c r="C93" s="3"/>
      <c r="D93" s="3" t="s">
        <v>199</v>
      </c>
      <c r="F93" s="91">
        <v>308959857</v>
      </c>
      <c r="G93" s="90"/>
      <c r="H93" s="91"/>
      <c r="I93" s="90"/>
      <c r="J93" s="91">
        <v>308959857</v>
      </c>
      <c r="K93" s="90"/>
      <c r="L93" s="91"/>
      <c r="M93" s="10"/>
    </row>
    <row r="94" spans="1:16" ht="22.5" customHeight="1">
      <c r="B94" s="3" t="s">
        <v>36</v>
      </c>
      <c r="C94" s="4"/>
      <c r="D94" s="3"/>
      <c r="F94" s="91">
        <v>239022544</v>
      </c>
      <c r="G94" s="90"/>
      <c r="H94" s="91">
        <v>155062688</v>
      </c>
      <c r="I94" s="90"/>
      <c r="J94" s="91">
        <v>239022544</v>
      </c>
      <c r="K94" s="90"/>
      <c r="L94" s="91">
        <v>155062688</v>
      </c>
      <c r="M94" s="10"/>
    </row>
    <row r="95" spans="1:16" ht="22.5" customHeight="1">
      <c r="B95" s="3" t="s">
        <v>37</v>
      </c>
      <c r="C95" s="4"/>
      <c r="D95" s="3"/>
      <c r="E95" s="14"/>
      <c r="F95" s="90"/>
      <c r="G95" s="90"/>
      <c r="H95" s="91"/>
      <c r="I95" s="90"/>
      <c r="J95" s="90"/>
      <c r="K95" s="90"/>
      <c r="L95" s="91"/>
      <c r="M95" s="10"/>
    </row>
    <row r="96" spans="1:16" ht="22.5" customHeight="1">
      <c r="C96" s="3" t="s">
        <v>43</v>
      </c>
      <c r="D96" s="4"/>
      <c r="E96" s="7">
        <v>22</v>
      </c>
      <c r="F96" s="91">
        <v>33750000</v>
      </c>
      <c r="G96" s="90"/>
      <c r="H96" s="91">
        <v>28200000</v>
      </c>
      <c r="I96" s="90"/>
      <c r="J96" s="91">
        <v>33750000</v>
      </c>
      <c r="K96" s="90"/>
      <c r="L96" s="91">
        <v>28200000</v>
      </c>
      <c r="M96" s="10"/>
      <c r="O96" s="15"/>
      <c r="P96" s="15"/>
    </row>
    <row r="97" spans="1:20" ht="22.5" customHeight="1">
      <c r="C97" s="3" t="s">
        <v>44</v>
      </c>
      <c r="D97" s="4"/>
      <c r="E97" s="14"/>
      <c r="F97" s="120">
        <v>217965325</v>
      </c>
      <c r="G97" s="90"/>
      <c r="H97" s="120">
        <v>239721096</v>
      </c>
      <c r="I97" s="90"/>
      <c r="J97" s="120">
        <v>214625086</v>
      </c>
      <c r="K97" s="90"/>
      <c r="L97" s="120">
        <v>235310435</v>
      </c>
      <c r="M97" s="10"/>
      <c r="N97" s="15"/>
      <c r="O97" s="15"/>
      <c r="P97" s="15"/>
    </row>
    <row r="98" spans="1:20" ht="22.5" customHeight="1">
      <c r="B98" s="3" t="s">
        <v>128</v>
      </c>
      <c r="C98" s="4"/>
      <c r="D98" s="3"/>
      <c r="F98" s="91">
        <v>799697726</v>
      </c>
      <c r="G98" s="90"/>
      <c r="H98" s="91">
        <v>647983784</v>
      </c>
      <c r="I98" s="90"/>
      <c r="J98" s="91">
        <v>796357487</v>
      </c>
      <c r="K98" s="90"/>
      <c r="L98" s="91">
        <v>643573123</v>
      </c>
      <c r="M98" s="10">
        <f t="shared" ref="M98:S98" si="5">SUM(F92:F97)-F98</f>
        <v>0</v>
      </c>
      <c r="N98" s="10">
        <f t="shared" si="5"/>
        <v>0</v>
      </c>
      <c r="O98" s="10">
        <f>SUM(H92:H97)-H98</f>
        <v>0</v>
      </c>
      <c r="P98" s="10">
        <f t="shared" si="5"/>
        <v>0</v>
      </c>
      <c r="Q98" s="10">
        <f t="shared" si="5"/>
        <v>0</v>
      </c>
      <c r="R98" s="10">
        <f t="shared" si="5"/>
        <v>0</v>
      </c>
      <c r="S98" s="10">
        <f t="shared" si="5"/>
        <v>0</v>
      </c>
      <c r="T98" s="10"/>
    </row>
    <row r="99" spans="1:20" ht="22.5" customHeight="1">
      <c r="B99" s="3" t="s">
        <v>157</v>
      </c>
      <c r="C99" s="3"/>
      <c r="D99" s="3"/>
      <c r="E99" s="3"/>
      <c r="F99" s="109"/>
      <c r="G99" s="109"/>
      <c r="H99" s="121"/>
      <c r="I99" s="109"/>
      <c r="J99" s="121"/>
      <c r="K99" s="109"/>
      <c r="L99" s="109"/>
      <c r="M99" s="10">
        <f>F98-ส่วนของผู้ถือหุ้น!P22</f>
        <v>0</v>
      </c>
      <c r="N99" s="10"/>
      <c r="O99" s="10">
        <f>H98-ส่วนของผู้ถือหุ้น!P16</f>
        <v>0</v>
      </c>
      <c r="P99" s="10"/>
      <c r="Q99" s="10">
        <f>J98-'ส่วนของผู้ถือหุ้น (ต่อ)'!P20</f>
        <v>0</v>
      </c>
      <c r="R99" s="10"/>
      <c r="S99" s="10">
        <f>L98-'ส่วนของผู้ถือหุ้น (ต่อ)'!P15</f>
        <v>0</v>
      </c>
      <c r="T99" s="10"/>
    </row>
    <row r="100" spans="1:20" ht="22.5" customHeight="1">
      <c r="B100" s="3"/>
      <c r="C100" s="3" t="s">
        <v>88</v>
      </c>
      <c r="D100" s="3"/>
      <c r="E100" s="3"/>
      <c r="F100" s="120">
        <v>23672934</v>
      </c>
      <c r="G100" s="90"/>
      <c r="H100" s="120">
        <v>24701379</v>
      </c>
      <c r="I100" s="90"/>
      <c r="J100" s="120">
        <v>0</v>
      </c>
      <c r="K100" s="90"/>
      <c r="L100" s="120">
        <v>0</v>
      </c>
      <c r="M100" s="10">
        <f>F100-ส่วนของผู้ถือหุ้น!R22</f>
        <v>0</v>
      </c>
      <c r="N100" s="10"/>
      <c r="O100" s="10">
        <f>H100-ส่วนของผู้ถือหุ้น!R16</f>
        <v>0</v>
      </c>
      <c r="P100" s="10"/>
      <c r="Q100" s="10"/>
      <c r="R100" s="10"/>
      <c r="S100" s="10"/>
      <c r="T100" s="10"/>
    </row>
    <row r="101" spans="1:20" ht="22.5" customHeight="1">
      <c r="A101" s="16" t="s">
        <v>38</v>
      </c>
      <c r="B101" s="17"/>
      <c r="C101" s="4"/>
      <c r="D101" s="3"/>
      <c r="F101" s="93">
        <v>823370660</v>
      </c>
      <c r="G101" s="90"/>
      <c r="H101" s="93">
        <v>672685163</v>
      </c>
      <c r="I101" s="90"/>
      <c r="J101" s="93">
        <v>796357487</v>
      </c>
      <c r="K101" s="90"/>
      <c r="L101" s="93">
        <v>643573123</v>
      </c>
      <c r="M101" s="10">
        <f>SUM(F98:F100)-F101</f>
        <v>0</v>
      </c>
      <c r="N101" s="10">
        <f t="shared" ref="N101:S101" si="6">SUM(G98:G100)-G101</f>
        <v>0</v>
      </c>
      <c r="O101" s="10">
        <f t="shared" si="6"/>
        <v>0</v>
      </c>
      <c r="P101" s="10">
        <f t="shared" si="6"/>
        <v>0</v>
      </c>
      <c r="Q101" s="10">
        <f t="shared" si="6"/>
        <v>0</v>
      </c>
      <c r="R101" s="10">
        <f t="shared" si="6"/>
        <v>0</v>
      </c>
      <c r="S101" s="10">
        <f t="shared" si="6"/>
        <v>0</v>
      </c>
      <c r="T101" s="10"/>
    </row>
    <row r="102" spans="1:20" ht="22.5" customHeight="1" thickBot="1">
      <c r="A102" s="16" t="s">
        <v>39</v>
      </c>
      <c r="B102" s="17"/>
      <c r="C102" s="4"/>
      <c r="D102" s="4"/>
      <c r="F102" s="118">
        <v>1363670742</v>
      </c>
      <c r="G102" s="90"/>
      <c r="H102" s="118">
        <v>1041901951</v>
      </c>
      <c r="I102" s="90"/>
      <c r="J102" s="118">
        <v>1316457450</v>
      </c>
      <c r="K102" s="90"/>
      <c r="L102" s="118">
        <v>983798080</v>
      </c>
      <c r="M102" s="10">
        <f t="shared" ref="M102:S102" si="7">F101+F71-F102</f>
        <v>0</v>
      </c>
      <c r="N102" s="10">
        <f t="shared" si="7"/>
        <v>0</v>
      </c>
      <c r="O102" s="10">
        <f t="shared" si="7"/>
        <v>0</v>
      </c>
      <c r="P102" s="10">
        <f t="shared" si="7"/>
        <v>0</v>
      </c>
      <c r="Q102" s="10">
        <f t="shared" si="7"/>
        <v>0</v>
      </c>
      <c r="R102" s="10">
        <f t="shared" si="7"/>
        <v>0</v>
      </c>
      <c r="S102" s="10">
        <f t="shared" si="7"/>
        <v>0</v>
      </c>
      <c r="T102" s="10"/>
    </row>
    <row r="103" spans="1:20" ht="22.5" customHeight="1" thickTop="1">
      <c r="F103" s="90"/>
      <c r="G103" s="90"/>
      <c r="H103" s="90"/>
      <c r="I103" s="90"/>
      <c r="J103" s="90"/>
      <c r="K103" s="90"/>
      <c r="L103" s="90"/>
      <c r="M103" s="10">
        <f t="shared" ref="M103:S103" si="8">F102-F33</f>
        <v>0</v>
      </c>
      <c r="N103" s="10">
        <f t="shared" si="8"/>
        <v>0</v>
      </c>
      <c r="O103" s="10">
        <f t="shared" si="8"/>
        <v>0</v>
      </c>
      <c r="P103" s="10">
        <f t="shared" si="8"/>
        <v>0</v>
      </c>
      <c r="Q103" s="10">
        <f t="shared" si="8"/>
        <v>0</v>
      </c>
      <c r="R103" s="10">
        <f t="shared" si="8"/>
        <v>0</v>
      </c>
      <c r="S103" s="10">
        <f t="shared" si="8"/>
        <v>0</v>
      </c>
    </row>
    <row r="104" spans="1:20" ht="3" customHeight="1">
      <c r="F104" s="1"/>
      <c r="G104" s="1"/>
      <c r="H104" s="1"/>
      <c r="I104" s="1"/>
      <c r="J104" s="1"/>
      <c r="K104" s="1"/>
      <c r="L104" s="1"/>
      <c r="M104" s="10"/>
      <c r="N104" s="10"/>
      <c r="O104" s="10"/>
      <c r="P104" s="10"/>
      <c r="Q104" s="10"/>
      <c r="R104" s="10"/>
      <c r="S104" s="10"/>
    </row>
    <row r="105" spans="1:20" s="3" customFormat="1" ht="22.5" customHeight="1">
      <c r="A105" s="176" t="s">
        <v>159</v>
      </c>
      <c r="B105" s="176"/>
      <c r="C105" s="176"/>
      <c r="D105" s="176"/>
      <c r="E105" s="176"/>
      <c r="F105" s="176"/>
      <c r="G105" s="176"/>
      <c r="H105" s="176"/>
      <c r="I105" s="176"/>
      <c r="J105" s="176"/>
      <c r="K105" s="176"/>
      <c r="L105" s="176"/>
    </row>
    <row r="106" spans="1:20" s="3" customFormat="1" ht="19.8">
      <c r="A106" s="176" t="s">
        <v>207</v>
      </c>
      <c r="B106" s="176"/>
      <c r="C106" s="176"/>
      <c r="D106" s="176"/>
      <c r="E106" s="176"/>
      <c r="F106" s="176"/>
      <c r="G106" s="176"/>
      <c r="H106" s="176"/>
      <c r="I106" s="176"/>
      <c r="J106" s="176"/>
      <c r="K106" s="176"/>
      <c r="L106" s="176"/>
    </row>
    <row r="107" spans="1:20" s="3" customFormat="1" ht="19.8">
      <c r="A107" s="176" t="s">
        <v>208</v>
      </c>
      <c r="B107" s="176"/>
      <c r="C107" s="176"/>
      <c r="D107" s="176"/>
      <c r="E107" s="176"/>
      <c r="F107" s="176"/>
      <c r="G107" s="176"/>
      <c r="H107" s="176"/>
      <c r="I107" s="176"/>
      <c r="J107" s="176"/>
      <c r="K107" s="176"/>
      <c r="L107" s="176"/>
    </row>
    <row r="108" spans="1:20" s="3" customFormat="1" ht="19.8">
      <c r="A108" s="176" t="s">
        <v>161</v>
      </c>
      <c r="B108" s="176"/>
      <c r="C108" s="176"/>
      <c r="D108" s="176"/>
      <c r="E108" s="176"/>
      <c r="F108" s="176"/>
      <c r="G108" s="176"/>
      <c r="H108" s="176"/>
      <c r="I108" s="176"/>
      <c r="J108" s="176"/>
      <c r="K108" s="176"/>
      <c r="L108" s="176"/>
    </row>
    <row r="109" spans="1:20" s="3" customFormat="1" ht="15.6" customHeight="1">
      <c r="A109" s="176"/>
      <c r="B109" s="176"/>
      <c r="C109" s="176"/>
      <c r="D109" s="176"/>
      <c r="E109" s="176"/>
      <c r="F109" s="176"/>
      <c r="G109" s="176"/>
      <c r="H109" s="176"/>
      <c r="I109" s="176"/>
      <c r="J109" s="176"/>
      <c r="K109" s="176"/>
      <c r="L109" s="176"/>
      <c r="M109" s="10"/>
    </row>
    <row r="110" spans="1:20" ht="12" customHeight="1">
      <c r="F110" s="1"/>
      <c r="G110" s="1"/>
      <c r="H110" s="1"/>
      <c r="I110" s="1"/>
      <c r="J110" s="1"/>
      <c r="K110" s="1"/>
      <c r="L110" s="1"/>
    </row>
    <row r="111" spans="1:20" ht="24.9" customHeight="1">
      <c r="A111" s="11"/>
    </row>
  </sheetData>
  <mergeCells count="32">
    <mergeCell ref="A42:L42"/>
    <mergeCell ref="A43:L43"/>
    <mergeCell ref="F7:H7"/>
    <mergeCell ref="A4:L4"/>
    <mergeCell ref="A3:L3"/>
    <mergeCell ref="A35:L35"/>
    <mergeCell ref="A38:L38"/>
    <mergeCell ref="A39:L39"/>
    <mergeCell ref="A48:D48"/>
    <mergeCell ref="A1:L1"/>
    <mergeCell ref="A40:L40"/>
    <mergeCell ref="A78:L78"/>
    <mergeCell ref="A86:D86"/>
    <mergeCell ref="A79:L79"/>
    <mergeCell ref="A80:L80"/>
    <mergeCell ref="A81:L81"/>
    <mergeCell ref="F84:H84"/>
    <mergeCell ref="J84:L84"/>
    <mergeCell ref="F46:H46"/>
    <mergeCell ref="J46:L46"/>
    <mergeCell ref="A2:L2"/>
    <mergeCell ref="A9:D9"/>
    <mergeCell ref="J7:L7"/>
    <mergeCell ref="A41:L41"/>
    <mergeCell ref="A109:L109"/>
    <mergeCell ref="A73:L73"/>
    <mergeCell ref="A76:L76"/>
    <mergeCell ref="A77:L77"/>
    <mergeCell ref="A105:L105"/>
    <mergeCell ref="A108:L108"/>
    <mergeCell ref="A106:L106"/>
    <mergeCell ref="A107:L107"/>
  </mergeCells>
  <pageMargins left="0.78740157480314965" right="0.39370078740157483" top="0.82677165354330717" bottom="0.6692913385826772" header="0.51181102362204722" footer="0.55118110236220474"/>
  <pageSetup paperSize="9" orientation="portrait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  <rowBreaks count="2" manualBreakCount="2">
    <brk id="39" max="11" man="1"/>
    <brk id="7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BF3B3-AE8E-49A4-9443-638477034A04}">
  <sheetPr>
    <tabColor theme="7" tint="0.39997558519241921"/>
  </sheetPr>
  <dimension ref="A1:W137"/>
  <sheetViews>
    <sheetView view="pageBreakPreview" zoomScaleNormal="100" zoomScaleSheetLayoutView="100" workbookViewId="0">
      <selection activeCell="G10" sqref="G10"/>
    </sheetView>
  </sheetViews>
  <sheetFormatPr defaultColWidth="9.109375" defaultRowHeight="20.100000000000001" customHeight="1"/>
  <cols>
    <col min="1" max="3" width="1.33203125" style="3" customWidth="1"/>
    <col min="4" max="4" width="30.33203125" style="3" customWidth="1"/>
    <col min="5" max="5" width="4.33203125" style="20" customWidth="1"/>
    <col min="6" max="6" width="1" style="20" customWidth="1"/>
    <col min="7" max="7" width="12" style="3" customWidth="1"/>
    <col min="8" max="8" width="0.6640625" style="3" customWidth="1"/>
    <col min="9" max="9" width="12.109375" style="3" customWidth="1"/>
    <col min="10" max="10" width="0.6640625" style="3" customWidth="1"/>
    <col min="11" max="11" width="12.109375" style="3" customWidth="1"/>
    <col min="12" max="12" width="0.6640625" style="3" customWidth="1"/>
    <col min="13" max="13" width="12.109375" style="3" customWidth="1"/>
    <col min="14" max="14" width="11.33203125" style="3" customWidth="1"/>
    <col min="15" max="15" width="0.5546875" style="3" customWidth="1"/>
    <col min="16" max="16" width="9.109375" style="3"/>
    <col min="17" max="17" width="0.6640625" style="3" customWidth="1"/>
    <col min="18" max="18" width="9.109375" style="3"/>
    <col min="19" max="19" width="0.88671875" style="3" customWidth="1"/>
    <col min="20" max="21" width="9.109375" style="3"/>
    <col min="22" max="23" width="13" style="3" bestFit="1" customWidth="1"/>
    <col min="24" max="16384" width="9.109375" style="3"/>
  </cols>
  <sheetData>
    <row r="1" spans="1:23" ht="21" customHeight="1">
      <c r="A1" s="178" t="s">
        <v>67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23" s="4" customFormat="1" ht="23.4">
      <c r="A2" s="180" t="s">
        <v>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23" s="4" customFormat="1" ht="23.4">
      <c r="A3" s="180" t="s">
        <v>45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</row>
    <row r="4" spans="1:23" s="4" customFormat="1" ht="23.4">
      <c r="A4" s="180" t="s">
        <v>196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</row>
    <row r="5" spans="1:23" ht="9.9" customHeight="1">
      <c r="E5" s="3"/>
      <c r="F5" s="3"/>
      <c r="I5" s="1"/>
      <c r="J5" s="1"/>
      <c r="K5" s="1"/>
      <c r="L5" s="1"/>
      <c r="M5" s="1"/>
    </row>
    <row r="6" spans="1:23" ht="20.100000000000001" customHeight="1">
      <c r="E6" s="3"/>
      <c r="F6" s="3"/>
      <c r="G6" s="5"/>
      <c r="H6" s="5"/>
      <c r="I6" s="5"/>
      <c r="J6" s="5"/>
      <c r="K6" s="5"/>
      <c r="L6" s="5"/>
      <c r="M6" s="6" t="s">
        <v>2</v>
      </c>
    </row>
    <row r="7" spans="1:23" ht="20.100000000000001" customHeight="1">
      <c r="E7" s="3"/>
      <c r="F7" s="3"/>
      <c r="G7" s="181" t="s">
        <v>3</v>
      </c>
      <c r="H7" s="181"/>
      <c r="I7" s="181"/>
      <c r="J7" s="7"/>
      <c r="K7" s="181" t="s">
        <v>4</v>
      </c>
      <c r="L7" s="181"/>
      <c r="M7" s="181"/>
    </row>
    <row r="8" spans="1:23" ht="20.100000000000001" customHeight="1">
      <c r="E8" s="8" t="s">
        <v>5</v>
      </c>
      <c r="F8" s="3"/>
      <c r="G8" s="18">
        <v>2565</v>
      </c>
      <c r="H8" s="7"/>
      <c r="I8" s="18">
        <v>2564</v>
      </c>
      <c r="J8" s="7"/>
      <c r="K8" s="18">
        <v>2565</v>
      </c>
      <c r="L8" s="7"/>
      <c r="M8" s="18">
        <v>2564</v>
      </c>
    </row>
    <row r="9" spans="1:23" ht="20.100000000000001" customHeight="1">
      <c r="A9" s="9" t="s">
        <v>46</v>
      </c>
      <c r="E9" s="3"/>
      <c r="F9" s="3"/>
    </row>
    <row r="10" spans="1:23" ht="20.100000000000001" customHeight="1">
      <c r="B10" s="3" t="s">
        <v>47</v>
      </c>
      <c r="E10" s="7">
        <v>23</v>
      </c>
      <c r="F10" s="3"/>
      <c r="G10" s="91">
        <v>1443015044</v>
      </c>
      <c r="H10" s="90"/>
      <c r="I10" s="91">
        <v>1762113395</v>
      </c>
      <c r="J10" s="90"/>
      <c r="K10" s="91">
        <v>1370100945</v>
      </c>
      <c r="L10" s="90"/>
      <c r="M10" s="91">
        <v>1622062573</v>
      </c>
      <c r="O10" s="10"/>
      <c r="V10" s="22"/>
      <c r="W10" s="22"/>
    </row>
    <row r="11" spans="1:23" ht="20.100000000000001" customHeight="1">
      <c r="B11" s="3" t="s">
        <v>48</v>
      </c>
      <c r="E11" s="7"/>
      <c r="F11" s="3"/>
      <c r="G11" s="91">
        <v>849354</v>
      </c>
      <c r="H11" s="90"/>
      <c r="I11" s="91">
        <v>2121402</v>
      </c>
      <c r="J11" s="90"/>
      <c r="K11" s="91">
        <v>2263683</v>
      </c>
      <c r="L11" s="90"/>
      <c r="M11" s="91">
        <v>1665497</v>
      </c>
      <c r="O11" s="10"/>
      <c r="V11" s="22"/>
      <c r="W11" s="22"/>
    </row>
    <row r="12" spans="1:23" ht="20.100000000000001" customHeight="1">
      <c r="B12" s="9" t="s">
        <v>49</v>
      </c>
      <c r="E12" s="7"/>
      <c r="F12" s="3"/>
      <c r="G12" s="93">
        <v>1443864398</v>
      </c>
      <c r="H12" s="90"/>
      <c r="I12" s="93">
        <v>1764234797</v>
      </c>
      <c r="J12" s="90"/>
      <c r="K12" s="93">
        <v>1372364628</v>
      </c>
      <c r="L12" s="90"/>
      <c r="M12" s="93">
        <v>1623728070</v>
      </c>
      <c r="N12" s="10">
        <f t="shared" ref="N12:T12" si="0">SUM(G10:G11)-G12</f>
        <v>0</v>
      </c>
      <c r="O12" s="10">
        <f t="shared" si="0"/>
        <v>0</v>
      </c>
      <c r="P12" s="10">
        <f t="shared" si="0"/>
        <v>0</v>
      </c>
      <c r="Q12" s="10">
        <f t="shared" si="0"/>
        <v>0</v>
      </c>
      <c r="R12" s="10">
        <f t="shared" si="0"/>
        <v>0</v>
      </c>
      <c r="S12" s="10">
        <f t="shared" si="0"/>
        <v>0</v>
      </c>
      <c r="T12" s="10">
        <f t="shared" si="0"/>
        <v>0</v>
      </c>
      <c r="V12" s="22"/>
      <c r="W12" s="22"/>
    </row>
    <row r="13" spans="1:23" ht="20.100000000000001" customHeight="1">
      <c r="A13" s="9" t="s">
        <v>50</v>
      </c>
      <c r="E13" s="7"/>
      <c r="F13" s="3"/>
      <c r="G13" s="90"/>
      <c r="H13" s="90"/>
      <c r="I13" s="91"/>
      <c r="J13" s="90"/>
      <c r="K13" s="90"/>
      <c r="L13" s="90"/>
      <c r="M13" s="91"/>
      <c r="O13" s="10"/>
      <c r="V13" s="22"/>
      <c r="W13" s="22"/>
    </row>
    <row r="14" spans="1:23" ht="20.100000000000001" customHeight="1">
      <c r="B14" s="3" t="s">
        <v>51</v>
      </c>
      <c r="E14" s="7"/>
      <c r="F14" s="3"/>
      <c r="G14" s="91">
        <v>1188775822</v>
      </c>
      <c r="H14" s="90"/>
      <c r="I14" s="91">
        <v>1471627647</v>
      </c>
      <c r="J14" s="90"/>
      <c r="K14" s="91">
        <v>1125877793</v>
      </c>
      <c r="L14" s="90"/>
      <c r="M14" s="91">
        <v>1346004216</v>
      </c>
      <c r="O14" s="10"/>
      <c r="V14" s="22"/>
      <c r="W14" s="22"/>
    </row>
    <row r="15" spans="1:23" ht="20.100000000000001" customHeight="1">
      <c r="B15" s="3" t="s">
        <v>52</v>
      </c>
      <c r="E15" s="7"/>
      <c r="F15" s="3"/>
      <c r="G15" s="91">
        <v>32130292</v>
      </c>
      <c r="H15" s="90"/>
      <c r="I15" s="91">
        <v>39048289</v>
      </c>
      <c r="J15" s="90"/>
      <c r="K15" s="91">
        <v>29664080</v>
      </c>
      <c r="L15" s="90"/>
      <c r="M15" s="91">
        <v>34614218</v>
      </c>
      <c r="O15" s="10"/>
      <c r="V15" s="22"/>
      <c r="W15" s="22"/>
    </row>
    <row r="16" spans="1:23" ht="20.100000000000001" customHeight="1">
      <c r="B16" s="3" t="s">
        <v>53</v>
      </c>
      <c r="E16" s="7"/>
      <c r="F16" s="3"/>
      <c r="G16" s="91">
        <v>54898398</v>
      </c>
      <c r="H16" s="90"/>
      <c r="I16" s="91">
        <v>53927455</v>
      </c>
      <c r="J16" s="90"/>
      <c r="K16" s="91">
        <v>48393535</v>
      </c>
      <c r="L16" s="90"/>
      <c r="M16" s="91">
        <v>48352490</v>
      </c>
      <c r="O16" s="10"/>
      <c r="V16" s="22"/>
      <c r="W16" s="22"/>
    </row>
    <row r="17" spans="1:23" ht="20.100000000000001" customHeight="1">
      <c r="B17" s="9" t="s">
        <v>54</v>
      </c>
      <c r="E17" s="7"/>
      <c r="F17" s="3"/>
      <c r="G17" s="93">
        <v>1275804512</v>
      </c>
      <c r="H17" s="90"/>
      <c r="I17" s="93">
        <v>1564603391</v>
      </c>
      <c r="J17" s="90"/>
      <c r="K17" s="93">
        <v>1203935408</v>
      </c>
      <c r="L17" s="90"/>
      <c r="M17" s="93">
        <v>1428970924</v>
      </c>
      <c r="N17" s="10">
        <f t="shared" ref="N17:T17" si="1">SUM(G14:G16)-G17</f>
        <v>0</v>
      </c>
      <c r="O17" s="10">
        <f t="shared" si="1"/>
        <v>0</v>
      </c>
      <c r="P17" s="10">
        <f t="shared" si="1"/>
        <v>0</v>
      </c>
      <c r="Q17" s="10">
        <f t="shared" si="1"/>
        <v>0</v>
      </c>
      <c r="R17" s="10">
        <f t="shared" si="1"/>
        <v>0</v>
      </c>
      <c r="S17" s="10">
        <f t="shared" si="1"/>
        <v>0</v>
      </c>
      <c r="T17" s="10">
        <f t="shared" si="1"/>
        <v>0</v>
      </c>
      <c r="V17" s="22"/>
      <c r="W17" s="22"/>
    </row>
    <row r="18" spans="1:23" ht="20.100000000000001" customHeight="1">
      <c r="A18" s="9" t="s">
        <v>129</v>
      </c>
      <c r="B18" s="9"/>
      <c r="C18" s="9"/>
      <c r="D18" s="9"/>
      <c r="E18" s="7"/>
      <c r="F18" s="3"/>
      <c r="G18" s="90"/>
      <c r="H18" s="90"/>
      <c r="I18" s="91"/>
      <c r="J18" s="90"/>
      <c r="K18" s="90"/>
      <c r="L18" s="90"/>
      <c r="M18" s="91"/>
      <c r="V18" s="22"/>
      <c r="W18" s="22"/>
    </row>
    <row r="19" spans="1:23" ht="20.100000000000001" customHeight="1">
      <c r="A19" s="9"/>
      <c r="B19" s="9" t="s">
        <v>130</v>
      </c>
      <c r="C19" s="9"/>
      <c r="D19" s="9"/>
      <c r="E19" s="7"/>
      <c r="F19" s="3"/>
      <c r="G19" s="91">
        <v>168059886</v>
      </c>
      <c r="H19" s="90"/>
      <c r="I19" s="91">
        <v>199631406</v>
      </c>
      <c r="J19" s="90"/>
      <c r="K19" s="91">
        <v>168429220</v>
      </c>
      <c r="L19" s="90"/>
      <c r="M19" s="91">
        <v>194757146</v>
      </c>
      <c r="N19" s="10">
        <f t="shared" ref="N19:T19" si="2">G12-G17-G19</f>
        <v>0</v>
      </c>
      <c r="O19" s="10">
        <f t="shared" si="2"/>
        <v>0</v>
      </c>
      <c r="P19" s="10">
        <f t="shared" si="2"/>
        <v>0</v>
      </c>
      <c r="Q19" s="10">
        <f t="shared" si="2"/>
        <v>0</v>
      </c>
      <c r="R19" s="10">
        <f t="shared" si="2"/>
        <v>0</v>
      </c>
      <c r="S19" s="10">
        <f t="shared" si="2"/>
        <v>0</v>
      </c>
      <c r="T19" s="10">
        <f t="shared" si="2"/>
        <v>0</v>
      </c>
      <c r="V19" s="22"/>
      <c r="W19" s="22"/>
    </row>
    <row r="20" spans="1:23" ht="20.100000000000001" customHeight="1">
      <c r="B20" s="3" t="s">
        <v>55</v>
      </c>
      <c r="E20" s="7"/>
      <c r="F20" s="3"/>
      <c r="G20" s="120">
        <v>982626</v>
      </c>
      <c r="H20" s="90"/>
      <c r="I20" s="120">
        <v>909648</v>
      </c>
      <c r="J20" s="90"/>
      <c r="K20" s="120">
        <v>950271</v>
      </c>
      <c r="L20" s="90"/>
      <c r="M20" s="120">
        <v>849717</v>
      </c>
      <c r="O20" s="10"/>
      <c r="V20" s="22"/>
      <c r="W20" s="22"/>
    </row>
    <row r="21" spans="1:23" ht="20.100000000000001" customHeight="1">
      <c r="A21" s="9" t="s">
        <v>56</v>
      </c>
      <c r="E21" s="7"/>
      <c r="F21" s="3"/>
      <c r="G21" s="91">
        <v>167077260</v>
      </c>
      <c r="H21" s="90"/>
      <c r="I21" s="91">
        <v>198721758</v>
      </c>
      <c r="J21" s="90"/>
      <c r="K21" s="91">
        <v>167478949</v>
      </c>
      <c r="L21" s="90"/>
      <c r="M21" s="91">
        <v>193907429</v>
      </c>
      <c r="N21" s="10">
        <f>G19-G20-G21</f>
        <v>0</v>
      </c>
      <c r="O21" s="10">
        <f t="shared" ref="O21:T21" si="3">H19-H20-H21</f>
        <v>0</v>
      </c>
      <c r="P21" s="10">
        <f t="shared" si="3"/>
        <v>0</v>
      </c>
      <c r="Q21" s="10">
        <f t="shared" si="3"/>
        <v>0</v>
      </c>
      <c r="R21" s="10">
        <f t="shared" si="3"/>
        <v>0</v>
      </c>
      <c r="S21" s="10">
        <f t="shared" si="3"/>
        <v>0</v>
      </c>
      <c r="T21" s="10">
        <f t="shared" si="3"/>
        <v>0</v>
      </c>
      <c r="V21" s="22"/>
      <c r="W21" s="22"/>
    </row>
    <row r="22" spans="1:23" ht="20.100000000000001" customHeight="1">
      <c r="B22" s="19" t="s">
        <v>57</v>
      </c>
      <c r="E22" s="7">
        <v>24</v>
      </c>
      <c r="F22" s="3"/>
      <c r="G22" s="120">
        <v>34090789</v>
      </c>
      <c r="H22" s="90"/>
      <c r="I22" s="120">
        <v>39861288</v>
      </c>
      <c r="J22" s="90"/>
      <c r="K22" s="120">
        <v>33825068</v>
      </c>
      <c r="L22" s="90"/>
      <c r="M22" s="120">
        <v>38896765</v>
      </c>
      <c r="O22" s="10"/>
      <c r="V22" s="22"/>
      <c r="W22" s="22"/>
    </row>
    <row r="23" spans="1:23" ht="20.100000000000001" customHeight="1">
      <c r="A23" s="9" t="s">
        <v>58</v>
      </c>
      <c r="E23" s="7"/>
      <c r="F23" s="3"/>
      <c r="G23" s="91">
        <v>132986471</v>
      </c>
      <c r="H23" s="90"/>
      <c r="I23" s="91">
        <v>158860470</v>
      </c>
      <c r="J23" s="90"/>
      <c r="K23" s="91">
        <v>133653881</v>
      </c>
      <c r="L23" s="90"/>
      <c r="M23" s="91">
        <v>155010664</v>
      </c>
      <c r="N23" s="10">
        <f>SUM(G21-G22-G23)</f>
        <v>0</v>
      </c>
      <c r="O23" s="10">
        <f t="shared" ref="O23:S23" si="4">SUM(H21-H22-H23)</f>
        <v>0</v>
      </c>
      <c r="P23" s="10">
        <f t="shared" si="4"/>
        <v>0</v>
      </c>
      <c r="Q23" s="10">
        <f t="shared" si="4"/>
        <v>0</v>
      </c>
      <c r="R23" s="10">
        <f t="shared" si="4"/>
        <v>0</v>
      </c>
      <c r="S23" s="10">
        <f t="shared" si="4"/>
        <v>0</v>
      </c>
      <c r="T23" s="10">
        <f>SUM(M21-M22-M23)</f>
        <v>0</v>
      </c>
      <c r="V23" s="22"/>
      <c r="W23" s="22"/>
    </row>
    <row r="24" spans="1:23" ht="20.100000000000001" customHeight="1">
      <c r="A24" s="88" t="s">
        <v>169</v>
      </c>
      <c r="B24" s="87"/>
      <c r="C24" s="87"/>
      <c r="D24" s="87"/>
      <c r="E24" s="7"/>
      <c r="F24" s="3"/>
      <c r="G24" s="90"/>
      <c r="H24" s="90"/>
      <c r="I24" s="91"/>
      <c r="J24" s="90"/>
      <c r="K24" s="90"/>
      <c r="L24" s="90"/>
      <c r="M24" s="91"/>
      <c r="N24" s="10"/>
      <c r="O24" s="10"/>
      <c r="P24" s="10"/>
      <c r="Q24" s="10"/>
      <c r="R24" s="10"/>
      <c r="S24" s="10"/>
      <c r="T24" s="10"/>
      <c r="V24" s="22"/>
      <c r="W24" s="22"/>
    </row>
    <row r="25" spans="1:23" ht="20.100000000000001" customHeight="1">
      <c r="A25" s="87" t="s">
        <v>166</v>
      </c>
      <c r="B25" s="87"/>
      <c r="C25" s="87"/>
      <c r="D25" s="87"/>
      <c r="E25" s="7"/>
      <c r="F25" s="3"/>
      <c r="G25" s="90"/>
      <c r="H25" s="90"/>
      <c r="I25" s="91"/>
      <c r="J25" s="90"/>
      <c r="K25" s="90"/>
      <c r="L25" s="90"/>
      <c r="M25" s="90"/>
      <c r="N25" s="10"/>
      <c r="O25" s="10"/>
      <c r="P25" s="10"/>
      <c r="Q25" s="10"/>
      <c r="R25" s="10"/>
      <c r="S25" s="10"/>
      <c r="T25" s="10"/>
      <c r="V25" s="22"/>
      <c r="W25" s="22"/>
    </row>
    <row r="26" spans="1:23" ht="20.100000000000001" customHeight="1">
      <c r="A26" s="87"/>
      <c r="B26" s="87" t="s">
        <v>167</v>
      </c>
      <c r="C26" s="87"/>
      <c r="D26" s="87"/>
      <c r="E26" s="7"/>
      <c r="F26" s="3"/>
      <c r="G26" s="90"/>
      <c r="H26" s="90"/>
      <c r="I26" s="91"/>
      <c r="J26" s="90"/>
      <c r="K26" s="90"/>
      <c r="L26" s="90"/>
      <c r="M26" s="90"/>
      <c r="N26" s="10"/>
      <c r="O26" s="10"/>
      <c r="P26" s="10"/>
      <c r="Q26" s="10"/>
      <c r="R26" s="10"/>
      <c r="S26" s="10"/>
      <c r="T26" s="10"/>
      <c r="V26" s="22"/>
      <c r="W26" s="22"/>
    </row>
    <row r="27" spans="1:23" ht="20.100000000000001" customHeight="1">
      <c r="A27" s="87"/>
      <c r="B27" s="87" t="s">
        <v>212</v>
      </c>
      <c r="C27" s="87"/>
      <c r="D27" s="87"/>
      <c r="E27" s="7"/>
      <c r="F27" s="3"/>
      <c r="G27" s="90"/>
      <c r="H27" s="90"/>
      <c r="I27" s="91"/>
      <c r="J27" s="90"/>
      <c r="K27" s="90"/>
      <c r="L27" s="90"/>
      <c r="M27" s="90"/>
      <c r="N27" s="10"/>
      <c r="O27" s="10"/>
      <c r="P27" s="10"/>
      <c r="Q27" s="10"/>
      <c r="R27" s="10"/>
      <c r="S27" s="10"/>
      <c r="T27" s="10"/>
      <c r="V27" s="22"/>
      <c r="W27" s="22"/>
    </row>
    <row r="28" spans="1:23" ht="20.100000000000001" customHeight="1">
      <c r="A28" s="87"/>
      <c r="B28" s="87"/>
      <c r="C28" s="87" t="s">
        <v>168</v>
      </c>
      <c r="D28" s="87"/>
      <c r="E28" s="7">
        <v>21</v>
      </c>
      <c r="F28" s="3"/>
      <c r="G28" s="91">
        <v>3023254</v>
      </c>
      <c r="H28" s="90"/>
      <c r="I28" s="91">
        <v>-1686257</v>
      </c>
      <c r="J28" s="90"/>
      <c r="K28" s="91">
        <v>2984711</v>
      </c>
      <c r="L28" s="90"/>
      <c r="M28" s="91">
        <v>-1686257</v>
      </c>
      <c r="N28" s="10"/>
      <c r="O28" s="10"/>
      <c r="P28" s="10"/>
      <c r="Q28" s="10"/>
      <c r="R28" s="10"/>
      <c r="S28" s="10"/>
      <c r="T28" s="10"/>
      <c r="V28" s="22"/>
      <c r="W28" s="22"/>
    </row>
    <row r="29" spans="1:23" ht="20.100000000000001" customHeight="1">
      <c r="A29" s="9" t="s">
        <v>59</v>
      </c>
      <c r="E29" s="3"/>
      <c r="F29" s="3"/>
      <c r="G29" s="93">
        <v>3023254</v>
      </c>
      <c r="H29" s="90"/>
      <c r="I29" s="93">
        <v>-1686257</v>
      </c>
      <c r="J29" s="90"/>
      <c r="K29" s="93">
        <v>2984711</v>
      </c>
      <c r="L29" s="90"/>
      <c r="M29" s="93">
        <v>-1686257</v>
      </c>
      <c r="N29" s="10"/>
      <c r="O29" s="10"/>
      <c r="P29" s="10"/>
      <c r="Q29" s="10"/>
      <c r="R29" s="10"/>
      <c r="S29" s="10"/>
      <c r="T29" s="10"/>
      <c r="V29" s="22"/>
      <c r="W29" s="22"/>
    </row>
    <row r="30" spans="1:23" ht="20.100000000000001" customHeight="1" thickBot="1">
      <c r="A30" s="9" t="s">
        <v>60</v>
      </c>
      <c r="E30" s="3"/>
      <c r="F30" s="3"/>
      <c r="G30" s="119">
        <v>136009725</v>
      </c>
      <c r="H30" s="90"/>
      <c r="I30" s="119">
        <v>157174213</v>
      </c>
      <c r="J30" s="90"/>
      <c r="K30" s="119">
        <v>136638592</v>
      </c>
      <c r="L30" s="90"/>
      <c r="M30" s="119">
        <v>153324407</v>
      </c>
      <c r="N30" s="10">
        <f t="shared" ref="N30:T30" si="5">G23+G29-G30</f>
        <v>0</v>
      </c>
      <c r="O30" s="10">
        <f t="shared" si="5"/>
        <v>0</v>
      </c>
      <c r="P30" s="10">
        <f t="shared" si="5"/>
        <v>0</v>
      </c>
      <c r="Q30" s="10">
        <f t="shared" si="5"/>
        <v>0</v>
      </c>
      <c r="R30" s="10">
        <f t="shared" si="5"/>
        <v>0</v>
      </c>
      <c r="S30" s="10">
        <f t="shared" si="5"/>
        <v>0</v>
      </c>
      <c r="T30" s="10">
        <f t="shared" si="5"/>
        <v>0</v>
      </c>
      <c r="V30" s="22"/>
      <c r="W30" s="22"/>
    </row>
    <row r="31" spans="1:23" ht="20.25" customHeight="1" thickTop="1">
      <c r="E31" s="3"/>
      <c r="F31" s="3"/>
      <c r="G31" s="1"/>
      <c r="H31" s="1"/>
      <c r="I31" s="91"/>
      <c r="J31" s="1"/>
      <c r="K31" s="1"/>
      <c r="L31" s="1"/>
      <c r="M31" s="1"/>
    </row>
    <row r="32" spans="1:23" ht="19.8">
      <c r="A32" s="176" t="s">
        <v>159</v>
      </c>
      <c r="B32" s="176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</row>
    <row r="33" spans="1:13" ht="19.8">
      <c r="E33" s="3"/>
      <c r="F33" s="1"/>
      <c r="G33" s="1"/>
      <c r="H33" s="1"/>
      <c r="I33" s="1"/>
      <c r="J33" s="1"/>
      <c r="K33" s="1"/>
      <c r="L33" s="1"/>
      <c r="M33" s="10"/>
    </row>
    <row r="34" spans="1:13" ht="19.8">
      <c r="E34" s="3"/>
      <c r="F34" s="1"/>
      <c r="G34" s="1"/>
      <c r="H34" s="1"/>
      <c r="I34" s="1"/>
      <c r="J34" s="1"/>
      <c r="K34" s="1"/>
      <c r="L34" s="1"/>
      <c r="M34" s="10"/>
    </row>
    <row r="35" spans="1:13" ht="19.8">
      <c r="A35" s="176" t="s">
        <v>160</v>
      </c>
      <c r="B35" s="176"/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176"/>
    </row>
    <row r="36" spans="1:13" ht="15.6" customHeight="1">
      <c r="A36" s="176" t="s">
        <v>161</v>
      </c>
      <c r="B36" s="176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</row>
    <row r="37" spans="1:13" ht="21" customHeight="1">
      <c r="A37" s="178" t="s">
        <v>122</v>
      </c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</row>
    <row r="38" spans="1:13" ht="23.4">
      <c r="A38" s="180" t="s">
        <v>0</v>
      </c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</row>
    <row r="39" spans="1:13" ht="23.4">
      <c r="A39" s="180" t="s">
        <v>116</v>
      </c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</row>
    <row r="40" spans="1:13" ht="23.4">
      <c r="A40" s="180" t="s">
        <v>196</v>
      </c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</row>
    <row r="41" spans="1:13" ht="9.9" customHeight="1">
      <c r="E41" s="3"/>
      <c r="F41" s="3"/>
      <c r="I41" s="1"/>
      <c r="J41" s="1"/>
      <c r="K41" s="1"/>
      <c r="L41" s="1"/>
      <c r="M41" s="1"/>
    </row>
    <row r="42" spans="1:13" ht="20.100000000000001" customHeight="1">
      <c r="E42" s="3"/>
      <c r="F42" s="3"/>
      <c r="G42" s="5"/>
      <c r="H42" s="5"/>
      <c r="I42" s="5"/>
      <c r="J42" s="5"/>
      <c r="K42" s="5"/>
      <c r="L42" s="5"/>
      <c r="M42" s="6" t="s">
        <v>2</v>
      </c>
    </row>
    <row r="43" spans="1:13" ht="20.100000000000001" customHeight="1">
      <c r="E43" s="3"/>
      <c r="F43" s="3"/>
      <c r="G43" s="181" t="s">
        <v>3</v>
      </c>
      <c r="H43" s="181"/>
      <c r="I43" s="181"/>
      <c r="J43" s="7"/>
      <c r="K43" s="181" t="s">
        <v>192</v>
      </c>
      <c r="L43" s="181"/>
      <c r="M43" s="181"/>
    </row>
    <row r="44" spans="1:13" ht="20.100000000000001" customHeight="1">
      <c r="E44" s="8" t="s">
        <v>5</v>
      </c>
      <c r="F44" s="3"/>
      <c r="G44" s="24">
        <v>2565</v>
      </c>
      <c r="H44" s="7"/>
      <c r="I44" s="24">
        <v>2564</v>
      </c>
      <c r="J44" s="7"/>
      <c r="K44" s="24">
        <v>2565</v>
      </c>
      <c r="L44" s="7"/>
      <c r="M44" s="24">
        <v>2564</v>
      </c>
    </row>
    <row r="45" spans="1:13" ht="21" customHeight="1">
      <c r="A45" s="9" t="s">
        <v>61</v>
      </c>
      <c r="E45" s="3"/>
      <c r="F45" s="3"/>
      <c r="G45" s="90"/>
      <c r="H45" s="90"/>
      <c r="I45" s="90"/>
      <c r="J45" s="90"/>
      <c r="K45" s="90"/>
      <c r="L45" s="90"/>
      <c r="M45" s="90"/>
    </row>
    <row r="46" spans="1:13" ht="21" customHeight="1" thickBot="1">
      <c r="B46" s="3" t="s">
        <v>148</v>
      </c>
      <c r="E46" s="3"/>
      <c r="F46" s="3"/>
      <c r="G46" s="91">
        <v>132544916</v>
      </c>
      <c r="H46" s="90"/>
      <c r="I46" s="91">
        <v>156974065</v>
      </c>
      <c r="J46" s="90"/>
      <c r="K46" s="119">
        <v>133653881</v>
      </c>
      <c r="L46" s="90"/>
      <c r="M46" s="119">
        <v>155010664</v>
      </c>
    </row>
    <row r="47" spans="1:13" ht="21" customHeight="1" thickTop="1">
      <c r="B47" s="3" t="s">
        <v>65</v>
      </c>
      <c r="E47" s="3"/>
      <c r="F47" s="3"/>
      <c r="G47" s="90"/>
      <c r="H47" s="90"/>
      <c r="I47" s="91"/>
      <c r="J47" s="90"/>
      <c r="K47" s="90"/>
      <c r="L47" s="90"/>
      <c r="M47" s="91"/>
    </row>
    <row r="48" spans="1:13" ht="21" customHeight="1">
      <c r="C48" s="3" t="s">
        <v>66</v>
      </c>
      <c r="E48" s="3"/>
      <c r="F48" s="3"/>
      <c r="G48" s="91">
        <v>441555</v>
      </c>
      <c r="H48" s="90"/>
      <c r="I48" s="91">
        <v>1886405</v>
      </c>
      <c r="J48" s="90"/>
      <c r="K48" s="90"/>
      <c r="L48" s="90"/>
      <c r="M48" s="91"/>
    </row>
    <row r="49" spans="1:20" ht="21" customHeight="1" thickBot="1">
      <c r="E49" s="3"/>
      <c r="F49" s="3"/>
      <c r="G49" s="118">
        <v>132986471</v>
      </c>
      <c r="H49" s="90"/>
      <c r="I49" s="118">
        <v>158860470</v>
      </c>
      <c r="J49" s="90"/>
      <c r="K49" s="90"/>
      <c r="L49" s="90"/>
      <c r="M49" s="91"/>
      <c r="N49" s="10">
        <f>SUM(G46:G48)-G49</f>
        <v>0</v>
      </c>
      <c r="O49" s="10">
        <f t="shared" ref="O49:Q49" si="6">SUM(H46:H48)-H49</f>
        <v>0</v>
      </c>
      <c r="P49" s="10">
        <f t="shared" si="6"/>
        <v>0</v>
      </c>
      <c r="Q49" s="10">
        <f t="shared" si="6"/>
        <v>0</v>
      </c>
      <c r="R49" s="10"/>
      <c r="S49" s="10"/>
      <c r="T49" s="10"/>
    </row>
    <row r="50" spans="1:20" ht="21" customHeight="1" thickTop="1">
      <c r="A50" s="9" t="s">
        <v>62</v>
      </c>
      <c r="E50" s="3"/>
      <c r="F50" s="3"/>
      <c r="G50" s="90"/>
      <c r="H50" s="90"/>
      <c r="I50" s="91"/>
      <c r="J50" s="90"/>
      <c r="K50" s="90"/>
      <c r="L50" s="90"/>
      <c r="M50" s="91"/>
      <c r="N50" s="10">
        <f>G49-G23</f>
        <v>0</v>
      </c>
      <c r="O50" s="10">
        <f>H49-H30</f>
        <v>0</v>
      </c>
      <c r="P50" s="10">
        <f>I49-I23</f>
        <v>0</v>
      </c>
      <c r="Q50" s="10">
        <f>J49-J30</f>
        <v>0</v>
      </c>
      <c r="R50" s="10">
        <f>K46-K23</f>
        <v>0</v>
      </c>
      <c r="S50" s="10">
        <f>L46-L30</f>
        <v>0</v>
      </c>
      <c r="T50" s="10">
        <f>M46-M23</f>
        <v>0</v>
      </c>
    </row>
    <row r="51" spans="1:20" ht="21" customHeight="1" thickBot="1">
      <c r="B51" s="3" t="s">
        <v>148</v>
      </c>
      <c r="E51" s="3"/>
      <c r="F51" s="3"/>
      <c r="G51" s="91">
        <v>135568170</v>
      </c>
      <c r="H51" s="90"/>
      <c r="I51" s="91">
        <v>155287808</v>
      </c>
      <c r="J51" s="90"/>
      <c r="K51" s="119">
        <v>136638592</v>
      </c>
      <c r="L51" s="90"/>
      <c r="M51" s="119">
        <v>153324407</v>
      </c>
    </row>
    <row r="52" spans="1:20" ht="21" customHeight="1" thickTop="1">
      <c r="B52" s="3" t="s">
        <v>65</v>
      </c>
      <c r="E52" s="3"/>
      <c r="F52" s="3"/>
      <c r="G52" s="90"/>
      <c r="H52" s="90"/>
      <c r="I52" s="91"/>
      <c r="J52" s="90"/>
      <c r="K52" s="90"/>
      <c r="L52" s="90"/>
      <c r="M52" s="91"/>
    </row>
    <row r="53" spans="1:20" ht="21" customHeight="1">
      <c r="C53" s="3" t="s">
        <v>66</v>
      </c>
      <c r="E53" s="3"/>
      <c r="F53" s="3"/>
      <c r="G53" s="91">
        <v>441555</v>
      </c>
      <c r="H53" s="90"/>
      <c r="I53" s="91">
        <v>1886405</v>
      </c>
      <c r="J53" s="90"/>
      <c r="K53" s="90"/>
      <c r="L53" s="90"/>
      <c r="M53" s="91"/>
    </row>
    <row r="54" spans="1:20" ht="21" customHeight="1" thickBot="1">
      <c r="E54" s="3"/>
      <c r="F54" s="3"/>
      <c r="G54" s="118">
        <v>136009725</v>
      </c>
      <c r="H54" s="90"/>
      <c r="I54" s="118">
        <v>157174213</v>
      </c>
      <c r="J54" s="90"/>
      <c r="K54" s="90"/>
      <c r="L54" s="90"/>
      <c r="M54" s="91"/>
      <c r="N54" s="10">
        <f>G30-G54</f>
        <v>0</v>
      </c>
      <c r="O54" s="10">
        <f t="shared" ref="O54" si="7">H49-H54</f>
        <v>0</v>
      </c>
      <c r="P54" s="10">
        <f>I30-I54</f>
        <v>0</v>
      </c>
      <c r="R54" s="10">
        <f>K51-K30</f>
        <v>0</v>
      </c>
      <c r="S54" s="10">
        <f t="shared" ref="S54" si="8">L46-L51</f>
        <v>0</v>
      </c>
      <c r="T54" s="10">
        <f>M51-M30</f>
        <v>0</v>
      </c>
    </row>
    <row r="55" spans="1:20" s="95" customFormat="1" ht="21" customHeight="1" thickTop="1">
      <c r="A55" s="94" t="s">
        <v>63</v>
      </c>
      <c r="E55" s="96">
        <v>25</v>
      </c>
      <c r="F55" s="97"/>
      <c r="G55" s="110"/>
      <c r="H55" s="111"/>
      <c r="I55" s="123"/>
      <c r="J55" s="111"/>
      <c r="K55" s="110"/>
      <c r="L55" s="110"/>
      <c r="M55" s="123"/>
      <c r="O55" s="98"/>
      <c r="P55" s="98"/>
      <c r="Q55" s="98"/>
      <c r="R55" s="98"/>
    </row>
    <row r="56" spans="1:20" s="95" customFormat="1" ht="21" customHeight="1">
      <c r="A56" s="106" t="s">
        <v>64</v>
      </c>
      <c r="E56" s="100"/>
      <c r="F56" s="97"/>
      <c r="G56" s="110"/>
      <c r="H56" s="111"/>
      <c r="I56" s="123"/>
      <c r="J56" s="110"/>
      <c r="K56" s="110"/>
      <c r="L56" s="110"/>
      <c r="M56" s="123"/>
    </row>
    <row r="57" spans="1:20" s="95" customFormat="1" ht="21" customHeight="1" thickBot="1">
      <c r="B57" s="99" t="s">
        <v>177</v>
      </c>
      <c r="E57" s="101"/>
      <c r="F57" s="97"/>
      <c r="G57" s="124">
        <v>0.24</v>
      </c>
      <c r="H57" s="112"/>
      <c r="I57" s="124">
        <v>0.35</v>
      </c>
      <c r="J57" s="112"/>
      <c r="K57" s="124">
        <v>0.24</v>
      </c>
      <c r="L57" s="112"/>
      <c r="M57" s="124">
        <v>0.34</v>
      </c>
    </row>
    <row r="58" spans="1:20" s="95" customFormat="1" ht="21" customHeight="1" thickTop="1">
      <c r="A58" s="106" t="s">
        <v>178</v>
      </c>
      <c r="E58" s="102"/>
      <c r="F58" s="97"/>
      <c r="G58" s="125"/>
      <c r="H58" s="112"/>
      <c r="I58" s="125"/>
      <c r="J58" s="113"/>
      <c r="K58" s="125"/>
      <c r="L58" s="113"/>
      <c r="M58" s="125"/>
    </row>
    <row r="59" spans="1:20" s="95" customFormat="1" ht="21" customHeight="1" thickBot="1">
      <c r="B59" s="99" t="s">
        <v>177</v>
      </c>
      <c r="E59" s="104"/>
      <c r="F59" s="97"/>
      <c r="G59" s="124">
        <v>0.22</v>
      </c>
      <c r="H59" s="112"/>
      <c r="I59" s="124">
        <v>0.34</v>
      </c>
      <c r="J59" s="112"/>
      <c r="K59" s="124">
        <v>0.22</v>
      </c>
      <c r="L59" s="112"/>
      <c r="M59" s="124">
        <v>0.33</v>
      </c>
    </row>
    <row r="60" spans="1:20" s="95" customFormat="1" ht="18" customHeight="1" thickTop="1">
      <c r="B60" s="99"/>
      <c r="E60" s="104"/>
      <c r="F60" s="97"/>
      <c r="G60" s="103"/>
      <c r="H60" s="107"/>
      <c r="I60" s="103"/>
      <c r="J60" s="107"/>
      <c r="K60" s="103"/>
      <c r="L60" s="107"/>
      <c r="M60" s="125"/>
    </row>
    <row r="61" spans="1:20" s="95" customFormat="1" ht="18" customHeight="1">
      <c r="B61" s="99"/>
      <c r="E61" s="104"/>
      <c r="F61" s="97"/>
      <c r="G61" s="103"/>
      <c r="H61" s="107"/>
      <c r="I61" s="103"/>
      <c r="J61" s="107"/>
      <c r="K61" s="103"/>
      <c r="L61" s="107"/>
      <c r="M61" s="103"/>
    </row>
    <row r="62" spans="1:20" s="95" customFormat="1" ht="18" customHeight="1">
      <c r="B62" s="99"/>
      <c r="E62" s="104"/>
      <c r="F62" s="97"/>
      <c r="G62" s="103"/>
      <c r="H62" s="107"/>
      <c r="I62" s="103"/>
      <c r="J62" s="107"/>
      <c r="K62" s="103"/>
      <c r="L62" s="107"/>
      <c r="M62" s="103"/>
    </row>
    <row r="63" spans="1:20" s="95" customFormat="1" ht="18" customHeight="1">
      <c r="B63" s="99"/>
      <c r="E63" s="104"/>
      <c r="F63" s="97"/>
      <c r="G63" s="103"/>
      <c r="H63" s="107"/>
      <c r="I63" s="103"/>
      <c r="J63" s="107"/>
      <c r="K63" s="103"/>
      <c r="L63" s="107"/>
      <c r="M63" s="103"/>
    </row>
    <row r="64" spans="1:20" s="95" customFormat="1" ht="18" customHeight="1">
      <c r="B64" s="99"/>
      <c r="E64" s="104"/>
      <c r="F64" s="97"/>
      <c r="G64" s="103"/>
      <c r="H64" s="107"/>
      <c r="I64" s="103"/>
      <c r="J64" s="107"/>
      <c r="K64" s="103"/>
      <c r="L64" s="107"/>
      <c r="M64" s="103"/>
    </row>
    <row r="65" spans="1:13" s="95" customFormat="1" ht="18" customHeight="1">
      <c r="A65" s="176" t="s">
        <v>159</v>
      </c>
      <c r="B65" s="176"/>
      <c r="C65" s="176"/>
      <c r="D65" s="176"/>
      <c r="E65" s="176"/>
      <c r="F65" s="176"/>
      <c r="G65" s="176"/>
      <c r="H65" s="176"/>
      <c r="I65" s="176"/>
      <c r="J65" s="176"/>
      <c r="K65" s="176"/>
      <c r="L65" s="176"/>
      <c r="M65" s="176"/>
    </row>
    <row r="66" spans="1:13" s="95" customFormat="1" ht="18" customHeight="1">
      <c r="A66" s="176" t="s">
        <v>207</v>
      </c>
      <c r="B66" s="176"/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</row>
    <row r="67" spans="1:13" ht="19.5" customHeight="1">
      <c r="A67" s="176" t="s">
        <v>208</v>
      </c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</row>
    <row r="68" spans="1:13" ht="19.8">
      <c r="A68" s="176" t="s">
        <v>161</v>
      </c>
      <c r="B68" s="176"/>
      <c r="C68" s="176"/>
      <c r="D68" s="176"/>
      <c r="E68" s="176"/>
      <c r="F68" s="176"/>
      <c r="G68" s="176"/>
      <c r="H68" s="176"/>
      <c r="I68" s="176"/>
      <c r="J68" s="176"/>
      <c r="K68" s="176"/>
      <c r="L68" s="176"/>
      <c r="M68" s="176"/>
    </row>
    <row r="69" spans="1:13" ht="19.8">
      <c r="E69" s="3"/>
      <c r="F69" s="1"/>
      <c r="G69" s="1"/>
      <c r="H69" s="1"/>
      <c r="I69" s="1"/>
      <c r="J69" s="1"/>
      <c r="K69" s="1"/>
      <c r="L69" s="1"/>
      <c r="M69" s="10"/>
    </row>
    <row r="70" spans="1:13" ht="19.8">
      <c r="E70" s="3"/>
      <c r="F70" s="1"/>
      <c r="G70" s="1"/>
      <c r="H70" s="1"/>
      <c r="I70" s="1"/>
      <c r="J70" s="1"/>
      <c r="K70" s="1"/>
      <c r="L70" s="1"/>
      <c r="M70" s="10"/>
    </row>
    <row r="71" spans="1:13" ht="19.8">
      <c r="A71" s="176"/>
      <c r="B71" s="176"/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</row>
    <row r="72" spans="1:13" ht="15.6" customHeight="1">
      <c r="A72" s="176"/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</row>
    <row r="73" spans="1:13" ht="20.100000000000001" customHeight="1">
      <c r="E73" s="3"/>
      <c r="F73" s="3"/>
      <c r="G73" s="2"/>
      <c r="H73" s="2"/>
      <c r="I73" s="2"/>
      <c r="J73" s="2"/>
      <c r="K73" s="2"/>
      <c r="L73" s="2"/>
      <c r="M73" s="2"/>
    </row>
    <row r="74" spans="1:13" ht="20.100000000000001" customHeight="1">
      <c r="E74" s="3"/>
      <c r="F74" s="3"/>
      <c r="G74" s="2"/>
      <c r="H74" s="2"/>
      <c r="I74" s="2"/>
      <c r="J74" s="2"/>
      <c r="K74" s="2"/>
      <c r="L74" s="2"/>
      <c r="M74" s="2"/>
    </row>
    <row r="75" spans="1:13" ht="20.100000000000001" customHeight="1">
      <c r="E75" s="3"/>
      <c r="F75" s="3"/>
      <c r="G75" s="2"/>
      <c r="H75" s="2"/>
      <c r="I75" s="2"/>
      <c r="J75" s="2"/>
      <c r="K75" s="2"/>
      <c r="L75" s="2"/>
      <c r="M75" s="2"/>
    </row>
    <row r="76" spans="1:13" ht="20.100000000000001" customHeight="1">
      <c r="E76" s="3"/>
      <c r="F76" s="3"/>
      <c r="G76" s="2"/>
      <c r="H76" s="2"/>
      <c r="I76" s="2"/>
      <c r="J76" s="2"/>
      <c r="K76" s="2"/>
      <c r="L76" s="2"/>
      <c r="M76" s="2"/>
    </row>
    <row r="77" spans="1:13" ht="20.100000000000001" customHeight="1">
      <c r="E77" s="3"/>
      <c r="F77" s="3"/>
      <c r="G77" s="2"/>
      <c r="H77" s="2"/>
      <c r="I77" s="2"/>
      <c r="J77" s="2"/>
      <c r="K77" s="2"/>
      <c r="L77" s="2"/>
      <c r="M77" s="2"/>
    </row>
    <row r="78" spans="1:13" ht="24.9" customHeight="1">
      <c r="A78" s="11"/>
      <c r="E78" s="3"/>
      <c r="F78" s="3"/>
    </row>
    <row r="79" spans="1:13" ht="20.100000000000001" customHeight="1">
      <c r="E79" s="3"/>
      <c r="F79" s="3"/>
    </row>
    <row r="80" spans="1:13" ht="20.100000000000001" customHeight="1">
      <c r="E80" s="3"/>
      <c r="F80" s="3"/>
    </row>
    <row r="81" s="3" customFormat="1" ht="20.100000000000001" customHeight="1"/>
    <row r="82" s="3" customFormat="1" ht="20.100000000000001" customHeight="1"/>
    <row r="83" s="3" customFormat="1" ht="20.100000000000001" customHeight="1"/>
    <row r="84" s="3" customFormat="1" ht="20.100000000000001" customHeight="1"/>
    <row r="85" s="3" customFormat="1" ht="20.100000000000001" customHeight="1"/>
    <row r="86" s="3" customFormat="1" ht="20.100000000000001" customHeight="1"/>
    <row r="87" s="3" customFormat="1" ht="20.100000000000001" customHeight="1"/>
    <row r="88" s="3" customFormat="1" ht="20.100000000000001" customHeight="1"/>
    <row r="89" s="3" customFormat="1" ht="20.100000000000001" customHeight="1"/>
    <row r="90" s="3" customFormat="1" ht="20.100000000000001" customHeight="1"/>
    <row r="91" s="3" customFormat="1" ht="20.100000000000001" customHeight="1"/>
    <row r="92" s="3" customFormat="1" ht="20.100000000000001" customHeight="1"/>
    <row r="93" s="3" customFormat="1" ht="20.100000000000001" customHeight="1"/>
    <row r="94" s="3" customFormat="1" ht="20.100000000000001" customHeight="1"/>
    <row r="95" s="3" customFormat="1" ht="20.100000000000001" customHeight="1"/>
    <row r="96" s="3" customFormat="1" ht="20.100000000000001" customHeight="1"/>
    <row r="97" s="3" customFormat="1" ht="20.100000000000001" customHeight="1"/>
    <row r="98" s="3" customFormat="1" ht="20.100000000000001" customHeight="1"/>
    <row r="99" s="3" customFormat="1" ht="20.100000000000001" customHeight="1"/>
    <row r="100" s="3" customFormat="1" ht="20.100000000000001" customHeight="1"/>
    <row r="101" s="3" customFormat="1" ht="20.100000000000001" customHeight="1"/>
    <row r="102" s="3" customFormat="1" ht="20.100000000000001" customHeight="1"/>
    <row r="103" s="3" customFormat="1" ht="20.100000000000001" customHeight="1"/>
    <row r="104" s="3" customFormat="1" ht="20.100000000000001" customHeight="1"/>
    <row r="105" s="3" customFormat="1" ht="20.100000000000001" customHeight="1"/>
    <row r="106" s="3" customFormat="1" ht="20.100000000000001" customHeight="1"/>
    <row r="107" s="3" customFormat="1" ht="20.100000000000001" customHeight="1"/>
    <row r="108" s="3" customFormat="1" ht="20.100000000000001" customHeight="1"/>
    <row r="109" s="3" customFormat="1" ht="20.100000000000001" customHeight="1"/>
    <row r="110" s="3" customFormat="1" ht="20.100000000000001" customHeight="1"/>
    <row r="111" s="3" customFormat="1" ht="20.100000000000001" customHeight="1"/>
    <row r="112" s="3" customFormat="1" ht="20.100000000000001" customHeight="1"/>
    <row r="113" s="3" customFormat="1" ht="20.100000000000001" customHeight="1"/>
    <row r="114" s="3" customFormat="1" ht="20.100000000000001" customHeight="1"/>
    <row r="115" s="3" customFormat="1" ht="20.100000000000001" customHeight="1"/>
    <row r="116" s="3" customFormat="1" ht="20.100000000000001" customHeight="1"/>
    <row r="117" s="3" customFormat="1" ht="20.100000000000001" customHeight="1"/>
    <row r="118" s="3" customFormat="1" ht="20.100000000000001" customHeight="1"/>
    <row r="119" s="3" customFormat="1" ht="20.100000000000001" customHeight="1"/>
    <row r="120" s="3" customFormat="1" ht="20.100000000000001" customHeight="1"/>
    <row r="121" s="3" customFormat="1" ht="20.100000000000001" customHeight="1"/>
    <row r="122" s="3" customFormat="1" ht="20.100000000000001" customHeight="1"/>
    <row r="123" s="3" customFormat="1" ht="20.100000000000001" customHeight="1"/>
    <row r="124" s="3" customFormat="1" ht="20.100000000000001" customHeight="1"/>
    <row r="125" s="3" customFormat="1" ht="20.100000000000001" customHeight="1"/>
    <row r="126" s="3" customFormat="1" ht="20.100000000000001" customHeight="1"/>
    <row r="127" s="3" customFormat="1" ht="20.100000000000001" customHeight="1"/>
    <row r="128" s="3" customFormat="1" ht="20.100000000000001" customHeight="1"/>
    <row r="129" s="3" customFormat="1" ht="20.100000000000001" customHeight="1"/>
    <row r="130" s="3" customFormat="1" ht="20.100000000000001" customHeight="1"/>
    <row r="131" s="3" customFormat="1" ht="20.100000000000001" customHeight="1"/>
    <row r="132" s="3" customFormat="1" ht="20.100000000000001" customHeight="1"/>
    <row r="133" s="3" customFormat="1" ht="20.100000000000001" customHeight="1"/>
    <row r="134" s="3" customFormat="1" ht="20.100000000000001" customHeight="1"/>
    <row r="135" s="3" customFormat="1" ht="20.100000000000001" customHeight="1"/>
    <row r="136" s="3" customFormat="1" ht="20.100000000000001" customHeight="1"/>
    <row r="137" s="3" customFormat="1" ht="20.100000000000001" customHeight="1"/>
  </sheetData>
  <mergeCells count="21">
    <mergeCell ref="A38:M38"/>
    <mergeCell ref="A39:M39"/>
    <mergeCell ref="A68:M68"/>
    <mergeCell ref="A71:M71"/>
    <mergeCell ref="A72:M72"/>
    <mergeCell ref="A40:M40"/>
    <mergeCell ref="G43:I43"/>
    <mergeCell ref="K43:M43"/>
    <mergeCell ref="A65:M65"/>
    <mergeCell ref="A66:M66"/>
    <mergeCell ref="A67:M67"/>
    <mergeCell ref="A1:M1"/>
    <mergeCell ref="A37:M37"/>
    <mergeCell ref="A2:M2"/>
    <mergeCell ref="A3:M3"/>
    <mergeCell ref="A4:M4"/>
    <mergeCell ref="G7:I7"/>
    <mergeCell ref="K7:M7"/>
    <mergeCell ref="A32:M32"/>
    <mergeCell ref="A35:M35"/>
    <mergeCell ref="A36:M36"/>
  </mergeCells>
  <pageMargins left="0.78740157480314965" right="0.39370078740157483" top="0.82677165354330717" bottom="0.6692913385826772" header="0.51181102362204722" footer="0.6692913385826772"/>
  <pageSetup paperSize="9" orientation="portrait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  <rowBreaks count="1" manualBreakCount="1">
    <brk id="3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41C08-1268-464D-A3FC-6094E3D4D962}">
  <sheetPr>
    <tabColor theme="7" tint="0.59999389629810485"/>
  </sheetPr>
  <dimension ref="A1:W29"/>
  <sheetViews>
    <sheetView view="pageBreakPreview" zoomScaleNormal="100" zoomScaleSheetLayoutView="100" workbookViewId="0">
      <selection sqref="A1:T1"/>
    </sheetView>
  </sheetViews>
  <sheetFormatPr defaultColWidth="9.109375" defaultRowHeight="20.100000000000001" customHeight="1"/>
  <cols>
    <col min="1" max="4" width="1.109375" style="25" customWidth="1"/>
    <col min="5" max="5" width="35.6640625" style="25" customWidth="1"/>
    <col min="6" max="6" width="6.33203125" style="26" customWidth="1"/>
    <col min="7" max="7" width="0.88671875" style="27" customWidth="1"/>
    <col min="8" max="8" width="12" style="28" customWidth="1"/>
    <col min="9" max="9" width="0.88671875" style="28" customWidth="1"/>
    <col min="10" max="10" width="12" style="28" customWidth="1"/>
    <col min="11" max="11" width="1" style="29" customWidth="1"/>
    <col min="12" max="12" width="11.109375" style="28" customWidth="1"/>
    <col min="13" max="13" width="0.88671875" style="28" customWidth="1"/>
    <col min="14" max="14" width="11.5546875" style="30" customWidth="1"/>
    <col min="15" max="15" width="0.88671875" style="29" customWidth="1"/>
    <col min="16" max="16" width="11.88671875" style="29" customWidth="1"/>
    <col min="17" max="17" width="0.88671875" style="29" customWidth="1"/>
    <col min="18" max="18" width="13.109375" style="29" customWidth="1"/>
    <col min="19" max="19" width="0.88671875" style="29" customWidth="1"/>
    <col min="20" max="20" width="12.33203125" style="29" customWidth="1"/>
    <col min="21" max="21" width="9.109375" style="25"/>
    <col min="22" max="22" width="9.109375" style="25" bestFit="1" customWidth="1"/>
    <col min="23" max="23" width="10.109375" style="25" bestFit="1" customWidth="1"/>
    <col min="24" max="16384" width="9.109375" style="25"/>
  </cols>
  <sheetData>
    <row r="1" spans="1:23" s="31" customFormat="1" ht="21.9" customHeight="1">
      <c r="A1" s="182" t="s">
        <v>121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</row>
    <row r="2" spans="1:23" s="31" customFormat="1" ht="21.9" customHeight="1">
      <c r="A2" s="184" t="s">
        <v>0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</row>
    <row r="3" spans="1:23" s="31" customFormat="1" ht="21.9" customHeight="1">
      <c r="A3" s="185" t="s">
        <v>68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</row>
    <row r="4" spans="1:23" s="31" customFormat="1" ht="21.9" customHeight="1">
      <c r="A4" s="186" t="s">
        <v>196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</row>
    <row r="5" spans="1:23" s="31" customFormat="1" ht="5.4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spans="1:23" s="35" customFormat="1" ht="16.95" customHeight="1">
      <c r="A6" s="33"/>
      <c r="B6" s="33"/>
      <c r="C6" s="33"/>
      <c r="D6" s="33"/>
      <c r="E6" s="33"/>
      <c r="F6" s="34"/>
      <c r="G6" s="34"/>
      <c r="H6" s="187" t="s">
        <v>2</v>
      </c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</row>
    <row r="7" spans="1:23" s="35" customFormat="1" ht="16.95" customHeight="1">
      <c r="A7" s="36"/>
      <c r="B7" s="36"/>
      <c r="C7" s="36"/>
      <c r="D7" s="36"/>
      <c r="E7" s="36"/>
      <c r="F7" s="37"/>
      <c r="G7" s="37"/>
      <c r="H7" s="188" t="s">
        <v>3</v>
      </c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</row>
    <row r="8" spans="1:23" s="35" customFormat="1" ht="16.95" customHeight="1">
      <c r="A8" s="36"/>
      <c r="B8" s="36"/>
      <c r="C8" s="36"/>
      <c r="D8" s="36"/>
      <c r="E8" s="36"/>
      <c r="F8" s="37"/>
      <c r="G8" s="37"/>
      <c r="H8" s="38"/>
      <c r="I8" s="38"/>
      <c r="J8" s="38"/>
      <c r="K8" s="38"/>
      <c r="L8" s="189" t="s">
        <v>37</v>
      </c>
      <c r="M8" s="189"/>
      <c r="N8" s="189"/>
      <c r="O8" s="38"/>
      <c r="P8" s="38"/>
      <c r="Q8" s="38"/>
      <c r="R8" s="38" t="s">
        <v>85</v>
      </c>
      <c r="S8" s="38"/>
      <c r="T8" s="38"/>
    </row>
    <row r="9" spans="1:23" s="35" customFormat="1" ht="16.95" customHeight="1">
      <c r="A9" s="36"/>
      <c r="B9" s="36"/>
      <c r="C9" s="36"/>
      <c r="D9" s="36"/>
      <c r="E9" s="36"/>
      <c r="F9" s="37"/>
      <c r="G9" s="37"/>
      <c r="H9" s="39"/>
      <c r="I9" s="39"/>
      <c r="J9" s="39"/>
      <c r="K9" s="39"/>
      <c r="L9" s="39" t="s">
        <v>69</v>
      </c>
      <c r="M9" s="39"/>
      <c r="N9" s="39"/>
      <c r="O9" s="39"/>
      <c r="P9" s="40" t="s">
        <v>72</v>
      </c>
      <c r="Q9" s="38"/>
      <c r="R9" s="38" t="s">
        <v>86</v>
      </c>
      <c r="S9" s="39"/>
      <c r="T9" s="39"/>
    </row>
    <row r="10" spans="1:23" s="35" customFormat="1" ht="16.95" customHeight="1">
      <c r="A10" s="36"/>
      <c r="B10" s="36"/>
      <c r="C10" s="36"/>
      <c r="D10" s="36"/>
      <c r="E10" s="36"/>
      <c r="F10" s="31"/>
      <c r="G10" s="37"/>
      <c r="H10" s="41" t="s">
        <v>151</v>
      </c>
      <c r="I10" s="38"/>
      <c r="J10" s="41" t="s">
        <v>70</v>
      </c>
      <c r="K10" s="38"/>
      <c r="L10" s="41" t="s">
        <v>71</v>
      </c>
      <c r="M10" s="38"/>
      <c r="N10" s="41"/>
      <c r="O10" s="38"/>
      <c r="P10" s="40" t="s">
        <v>75</v>
      </c>
      <c r="Q10" s="38"/>
      <c r="R10" s="39" t="s">
        <v>87</v>
      </c>
      <c r="S10" s="38"/>
      <c r="T10" s="38" t="s">
        <v>72</v>
      </c>
    </row>
    <row r="11" spans="1:23" s="35" customFormat="1" ht="16.95" customHeight="1">
      <c r="A11" s="190"/>
      <c r="B11" s="190"/>
      <c r="C11" s="190"/>
      <c r="D11" s="190"/>
      <c r="E11" s="190"/>
      <c r="F11" s="39" t="s">
        <v>5</v>
      </c>
      <c r="G11" s="37"/>
      <c r="H11" s="42" t="s">
        <v>73</v>
      </c>
      <c r="I11" s="38"/>
      <c r="J11" s="42" t="s">
        <v>146</v>
      </c>
      <c r="K11" s="38"/>
      <c r="L11" s="42" t="s">
        <v>74</v>
      </c>
      <c r="M11" s="38"/>
      <c r="N11" s="42" t="s">
        <v>44</v>
      </c>
      <c r="O11" s="38"/>
      <c r="P11" s="42" t="s">
        <v>150</v>
      </c>
      <c r="Q11" s="38"/>
      <c r="R11" s="42" t="s">
        <v>88</v>
      </c>
      <c r="S11" s="38"/>
      <c r="T11" s="42" t="s">
        <v>75</v>
      </c>
    </row>
    <row r="12" spans="1:23" s="49" customFormat="1" ht="16.95" customHeight="1">
      <c r="A12" s="43" t="s">
        <v>197</v>
      </c>
      <c r="B12" s="44"/>
      <c r="C12" s="43"/>
      <c r="D12" s="43"/>
      <c r="E12" s="43"/>
      <c r="F12" s="45"/>
      <c r="G12" s="43"/>
      <c r="H12" s="126">
        <v>225000000</v>
      </c>
      <c r="I12" s="127"/>
      <c r="J12" s="126">
        <v>155062688</v>
      </c>
      <c r="K12" s="127"/>
      <c r="L12" s="126">
        <v>20500000</v>
      </c>
      <c r="M12" s="127"/>
      <c r="N12" s="126">
        <v>173133018</v>
      </c>
      <c r="O12" s="127"/>
      <c r="P12" s="126">
        <v>573695706</v>
      </c>
      <c r="Q12" s="127"/>
      <c r="R12" s="126">
        <v>22814974</v>
      </c>
      <c r="S12" s="127"/>
      <c r="T12" s="126">
        <v>596510680</v>
      </c>
      <c r="U12" s="46"/>
      <c r="V12" s="47">
        <f t="shared" ref="V12:V16" si="0">SUM(H12:N12)-P12</f>
        <v>0</v>
      </c>
      <c r="W12" s="48">
        <f t="shared" ref="W12:W16" si="1">P12+R12-T12</f>
        <v>0</v>
      </c>
    </row>
    <row r="13" spans="1:23" s="49" customFormat="1" ht="16.95" customHeight="1">
      <c r="A13" s="31" t="s">
        <v>89</v>
      </c>
      <c r="B13" s="44"/>
      <c r="C13" s="43"/>
      <c r="D13" s="43"/>
      <c r="E13" s="43"/>
      <c r="F13" s="45"/>
      <c r="G13" s="43"/>
      <c r="H13" s="128">
        <v>0</v>
      </c>
      <c r="I13" s="127"/>
      <c r="J13" s="128">
        <v>0</v>
      </c>
      <c r="K13" s="127"/>
      <c r="L13" s="128">
        <v>0</v>
      </c>
      <c r="M13" s="127"/>
      <c r="N13" s="127">
        <v>155287808</v>
      </c>
      <c r="O13" s="127"/>
      <c r="P13" s="127">
        <v>155287808</v>
      </c>
      <c r="Q13" s="127"/>
      <c r="R13" s="127">
        <v>1886405</v>
      </c>
      <c r="S13" s="127"/>
      <c r="T13" s="127">
        <v>157174213</v>
      </c>
      <c r="U13" s="46"/>
      <c r="V13" s="47">
        <f t="shared" si="0"/>
        <v>0</v>
      </c>
      <c r="W13" s="48">
        <f t="shared" si="1"/>
        <v>0</v>
      </c>
    </row>
    <row r="14" spans="1:23" s="35" customFormat="1" ht="16.95" customHeight="1">
      <c r="A14" s="31" t="s">
        <v>149</v>
      </c>
      <c r="B14" s="37"/>
      <c r="C14" s="31"/>
      <c r="D14" s="31"/>
      <c r="E14" s="31"/>
      <c r="F14" s="7">
        <v>31</v>
      </c>
      <c r="G14" s="31"/>
      <c r="H14" s="128">
        <v>0</v>
      </c>
      <c r="I14" s="127"/>
      <c r="J14" s="128">
        <v>0</v>
      </c>
      <c r="K14" s="127"/>
      <c r="L14" s="128">
        <v>0</v>
      </c>
      <c r="M14" s="127"/>
      <c r="N14" s="129">
        <v>-80999730</v>
      </c>
      <c r="O14" s="127"/>
      <c r="P14" s="127">
        <v>-80999730</v>
      </c>
      <c r="Q14" s="127"/>
      <c r="R14" s="128">
        <v>0</v>
      </c>
      <c r="S14" s="127"/>
      <c r="T14" s="127">
        <v>-80999730</v>
      </c>
      <c r="U14" s="51"/>
      <c r="V14" s="47">
        <f t="shared" si="0"/>
        <v>0</v>
      </c>
      <c r="W14" s="48">
        <f t="shared" si="1"/>
        <v>0</v>
      </c>
    </row>
    <row r="15" spans="1:23" s="35" customFormat="1" ht="16.95" customHeight="1">
      <c r="A15" s="31" t="s">
        <v>91</v>
      </c>
      <c r="B15" s="37"/>
      <c r="C15" s="31"/>
      <c r="D15" s="31"/>
      <c r="E15" s="31"/>
      <c r="F15" s="7">
        <v>22</v>
      </c>
      <c r="G15" s="31"/>
      <c r="H15" s="128">
        <v>0</v>
      </c>
      <c r="I15" s="128"/>
      <c r="J15" s="128">
        <v>0</v>
      </c>
      <c r="K15" s="128"/>
      <c r="L15" s="127">
        <v>7700000</v>
      </c>
      <c r="M15" s="127"/>
      <c r="N15" s="127">
        <v>-7700000</v>
      </c>
      <c r="O15" s="128"/>
      <c r="P15" s="128">
        <v>0</v>
      </c>
      <c r="Q15" s="127"/>
      <c r="R15" s="128">
        <v>0</v>
      </c>
      <c r="S15" s="127"/>
      <c r="T15" s="128">
        <v>0</v>
      </c>
      <c r="U15" s="51"/>
      <c r="V15" s="47">
        <f t="shared" si="0"/>
        <v>0</v>
      </c>
      <c r="W15" s="48">
        <f t="shared" si="1"/>
        <v>0</v>
      </c>
    </row>
    <row r="16" spans="1:23" s="49" customFormat="1" ht="16.95" customHeight="1">
      <c r="A16" s="43" t="s">
        <v>162</v>
      </c>
      <c r="B16" s="44"/>
      <c r="C16" s="43"/>
      <c r="D16" s="43"/>
      <c r="E16" s="43"/>
      <c r="F16" s="43"/>
      <c r="G16" s="43"/>
      <c r="H16" s="126">
        <v>225000000</v>
      </c>
      <c r="I16" s="127"/>
      <c r="J16" s="126">
        <v>155062688</v>
      </c>
      <c r="K16" s="127"/>
      <c r="L16" s="126">
        <v>28200000</v>
      </c>
      <c r="M16" s="127"/>
      <c r="N16" s="126">
        <v>239721096</v>
      </c>
      <c r="O16" s="127"/>
      <c r="P16" s="126">
        <v>647983784</v>
      </c>
      <c r="Q16" s="127"/>
      <c r="R16" s="126">
        <v>24701379</v>
      </c>
      <c r="S16" s="127"/>
      <c r="T16" s="126">
        <v>672685163</v>
      </c>
      <c r="U16" s="46"/>
      <c r="V16" s="47">
        <f t="shared" si="0"/>
        <v>0</v>
      </c>
      <c r="W16" s="48">
        <f t="shared" si="1"/>
        <v>0</v>
      </c>
    </row>
    <row r="17" spans="1:23" s="49" customFormat="1" ht="16.95" customHeight="1">
      <c r="A17" s="31" t="s">
        <v>89</v>
      </c>
      <c r="B17" s="44"/>
      <c r="C17" s="43"/>
      <c r="D17" s="43"/>
      <c r="E17" s="43"/>
      <c r="F17" s="45"/>
      <c r="G17" s="43"/>
      <c r="H17" s="128">
        <v>0</v>
      </c>
      <c r="I17" s="127"/>
      <c r="J17" s="128">
        <v>0</v>
      </c>
      <c r="K17" s="127"/>
      <c r="L17" s="128">
        <v>0</v>
      </c>
      <c r="M17" s="127"/>
      <c r="N17" s="127">
        <v>135568170</v>
      </c>
      <c r="O17" s="127"/>
      <c r="P17" s="127">
        <v>135568170</v>
      </c>
      <c r="Q17" s="114"/>
      <c r="R17" s="127">
        <v>441555</v>
      </c>
      <c r="S17" s="114"/>
      <c r="T17" s="127">
        <v>136009725</v>
      </c>
      <c r="U17" s="46"/>
      <c r="V17" s="47">
        <f t="shared" ref="V17:V22" si="2">SUM(H17:N17)-P17</f>
        <v>0</v>
      </c>
      <c r="W17" s="48">
        <f>P17+R17-T17</f>
        <v>0</v>
      </c>
    </row>
    <row r="18" spans="1:23" s="35" customFormat="1" ht="16.95" customHeight="1">
      <c r="A18" s="31" t="s">
        <v>149</v>
      </c>
      <c r="B18" s="37"/>
      <c r="C18" s="31"/>
      <c r="D18" s="31"/>
      <c r="E18" s="31"/>
      <c r="F18" s="7">
        <v>31</v>
      </c>
      <c r="G18" s="31"/>
      <c r="H18" s="128">
        <v>0</v>
      </c>
      <c r="I18" s="127"/>
      <c r="J18" s="128">
        <v>0</v>
      </c>
      <c r="K18" s="127"/>
      <c r="L18" s="128">
        <v>0</v>
      </c>
      <c r="M18" s="127"/>
      <c r="N18" s="135">
        <v>-151773941</v>
      </c>
      <c r="O18" s="127"/>
      <c r="P18" s="135">
        <v>-151773941</v>
      </c>
      <c r="Q18" s="127"/>
      <c r="R18" s="128">
        <v>0</v>
      </c>
      <c r="S18" s="127"/>
      <c r="T18" s="135">
        <v>-151773941</v>
      </c>
      <c r="U18" s="51"/>
      <c r="V18" s="47">
        <f t="shared" si="2"/>
        <v>0</v>
      </c>
      <c r="W18" s="48">
        <f t="shared" ref="W18:W20" si="3">P18+R18-T18</f>
        <v>0</v>
      </c>
    </row>
    <row r="19" spans="1:23" s="35" customFormat="1" ht="16.95" customHeight="1">
      <c r="A19" s="31" t="s">
        <v>200</v>
      </c>
      <c r="B19" s="37"/>
      <c r="C19" s="31"/>
      <c r="D19" s="31"/>
      <c r="E19" s="31"/>
      <c r="F19" s="7"/>
      <c r="G19" s="31"/>
      <c r="H19" s="128">
        <v>0</v>
      </c>
      <c r="I19" s="127"/>
      <c r="J19" s="128">
        <v>0</v>
      </c>
      <c r="K19" s="127"/>
      <c r="L19" s="128">
        <v>0</v>
      </c>
      <c r="M19" s="127"/>
      <c r="N19" s="128">
        <v>0</v>
      </c>
      <c r="O19" s="127"/>
      <c r="P19" s="128">
        <v>0</v>
      </c>
      <c r="Q19" s="127"/>
      <c r="R19" s="127">
        <v>-1470000</v>
      </c>
      <c r="S19" s="127"/>
      <c r="T19" s="127">
        <v>-1470000</v>
      </c>
      <c r="U19" s="51"/>
      <c r="V19" s="47"/>
      <c r="W19" s="48">
        <f t="shared" si="3"/>
        <v>0</v>
      </c>
    </row>
    <row r="20" spans="1:23" s="35" customFormat="1" ht="16.95" customHeight="1">
      <c r="A20" s="31" t="s">
        <v>91</v>
      </c>
      <c r="B20" s="37"/>
      <c r="C20" s="31"/>
      <c r="D20" s="31"/>
      <c r="E20" s="31"/>
      <c r="F20" s="7">
        <v>22</v>
      </c>
      <c r="G20" s="31"/>
      <c r="H20" s="128">
        <v>0</v>
      </c>
      <c r="I20" s="128"/>
      <c r="J20" s="128">
        <v>0</v>
      </c>
      <c r="K20" s="128"/>
      <c r="L20" s="127">
        <v>5550000</v>
      </c>
      <c r="M20" s="127"/>
      <c r="N20" s="127">
        <v>-5550000</v>
      </c>
      <c r="O20" s="128"/>
      <c r="P20" s="128">
        <v>0</v>
      </c>
      <c r="Q20" s="127"/>
      <c r="R20" s="128">
        <v>0</v>
      </c>
      <c r="S20" s="128"/>
      <c r="T20" s="128">
        <v>0</v>
      </c>
      <c r="U20" s="51"/>
      <c r="V20" s="47">
        <f t="shared" si="2"/>
        <v>0</v>
      </c>
      <c r="W20" s="48">
        <f t="shared" si="3"/>
        <v>0</v>
      </c>
    </row>
    <row r="21" spans="1:23" s="35" customFormat="1" ht="16.95" customHeight="1">
      <c r="A21" s="31" t="s">
        <v>213</v>
      </c>
      <c r="B21" s="37"/>
      <c r="C21" s="31"/>
      <c r="D21" s="31"/>
      <c r="E21" s="31"/>
      <c r="F21" s="7">
        <v>32</v>
      </c>
      <c r="G21" s="31"/>
      <c r="H21" s="130">
        <v>83959857</v>
      </c>
      <c r="I21" s="129"/>
      <c r="J21" s="130">
        <v>83959856</v>
      </c>
      <c r="K21" s="128"/>
      <c r="L21" s="128">
        <v>0</v>
      </c>
      <c r="M21" s="128"/>
      <c r="N21" s="128">
        <v>0</v>
      </c>
      <c r="O21" s="115"/>
      <c r="P21" s="130">
        <v>167919713</v>
      </c>
      <c r="Q21" s="127"/>
      <c r="R21" s="128">
        <v>0</v>
      </c>
      <c r="S21" s="127"/>
      <c r="T21" s="130">
        <v>167919713</v>
      </c>
      <c r="U21" s="51"/>
      <c r="V21" s="47"/>
      <c r="W21" s="48"/>
    </row>
    <row r="22" spans="1:23" s="49" customFormat="1" ht="20.399999999999999" thickBot="1">
      <c r="A22" s="43" t="s">
        <v>198</v>
      </c>
      <c r="B22" s="44"/>
      <c r="C22" s="43"/>
      <c r="D22" s="43"/>
      <c r="E22" s="43"/>
      <c r="F22" s="43"/>
      <c r="G22" s="43"/>
      <c r="H22" s="131">
        <v>308959857</v>
      </c>
      <c r="I22" s="129"/>
      <c r="J22" s="131">
        <v>239022544</v>
      </c>
      <c r="K22" s="132"/>
      <c r="L22" s="133">
        <v>33750000</v>
      </c>
      <c r="M22" s="132"/>
      <c r="N22" s="133">
        <v>217965325</v>
      </c>
      <c r="O22" s="117"/>
      <c r="P22" s="133">
        <v>799697726</v>
      </c>
      <c r="Q22" s="117"/>
      <c r="R22" s="133">
        <v>23672934</v>
      </c>
      <c r="S22" s="117"/>
      <c r="T22" s="133">
        <v>823370660</v>
      </c>
      <c r="U22" s="46"/>
      <c r="V22" s="47">
        <f t="shared" si="2"/>
        <v>0</v>
      </c>
      <c r="W22" s="48">
        <f>P22+R22-T22</f>
        <v>0</v>
      </c>
    </row>
    <row r="23" spans="1:23" s="31" customFormat="1" ht="19.8" thickTop="1">
      <c r="A23" s="52"/>
      <c r="B23" s="37"/>
      <c r="H23" s="53"/>
      <c r="I23" s="53"/>
      <c r="J23" s="53"/>
      <c r="K23" s="53"/>
      <c r="L23" s="53"/>
      <c r="M23" s="53"/>
      <c r="N23" s="53"/>
      <c r="O23" s="53"/>
      <c r="P23" s="53"/>
      <c r="Q23" s="54"/>
      <c r="R23" s="53"/>
      <c r="T23" s="53"/>
    </row>
    <row r="24" spans="1:23" s="31" customFormat="1" ht="19.8">
      <c r="A24" s="176" t="s">
        <v>159</v>
      </c>
      <c r="B24" s="176"/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/>
    </row>
    <row r="25" spans="1:23" s="31" customFormat="1" ht="19.8">
      <c r="A25" s="176" t="s">
        <v>207</v>
      </c>
      <c r="B25" s="176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6"/>
    </row>
    <row r="26" spans="1:23" s="35" customFormat="1" ht="19.8">
      <c r="A26" s="176" t="s">
        <v>208</v>
      </c>
      <c r="B26" s="176"/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51"/>
    </row>
    <row r="27" spans="1:23" ht="20.100000000000001" customHeight="1">
      <c r="A27" s="176" t="s">
        <v>161</v>
      </c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</row>
    <row r="28" spans="1:23" ht="20.100000000000001" customHeight="1">
      <c r="H28" s="134">
        <f>SUM(H12:H15)-H16</f>
        <v>0</v>
      </c>
      <c r="I28" s="134">
        <f t="shared" ref="I28:T28" si="4">SUM(I12:I15)-I16</f>
        <v>0</v>
      </c>
      <c r="J28" s="134">
        <f t="shared" si="4"/>
        <v>0</v>
      </c>
      <c r="K28" s="28">
        <f t="shared" si="4"/>
        <v>0</v>
      </c>
      <c r="L28" s="134">
        <f t="shared" si="4"/>
        <v>0</v>
      </c>
      <c r="M28" s="28">
        <f t="shared" si="4"/>
        <v>0</v>
      </c>
      <c r="N28" s="28">
        <f t="shared" si="4"/>
        <v>0</v>
      </c>
      <c r="O28" s="28">
        <f t="shared" si="4"/>
        <v>0</v>
      </c>
      <c r="P28" s="28">
        <f t="shared" si="4"/>
        <v>0</v>
      </c>
      <c r="Q28" s="28">
        <f t="shared" si="4"/>
        <v>0</v>
      </c>
      <c r="R28" s="28">
        <f t="shared" si="4"/>
        <v>0</v>
      </c>
      <c r="S28" s="28">
        <f t="shared" si="4"/>
        <v>0</v>
      </c>
      <c r="T28" s="28">
        <f t="shared" si="4"/>
        <v>0</v>
      </c>
    </row>
    <row r="29" spans="1:23" ht="20.100000000000001" customHeight="1">
      <c r="H29" s="134">
        <f>SUM(H16:H21)-H22</f>
        <v>0</v>
      </c>
      <c r="I29" s="134">
        <f t="shared" ref="I29:S29" si="5">SUM(I16:I20)-I22</f>
        <v>0</v>
      </c>
      <c r="J29" s="134">
        <f>SUM(J16:J21)-J22</f>
        <v>0</v>
      </c>
      <c r="K29" s="28">
        <f t="shared" si="5"/>
        <v>0</v>
      </c>
      <c r="L29" s="134">
        <f t="shared" si="5"/>
        <v>0</v>
      </c>
      <c r="M29" s="28">
        <f t="shared" si="5"/>
        <v>0</v>
      </c>
      <c r="N29" s="28">
        <f>SUM(N16:N20)-N22</f>
        <v>0</v>
      </c>
      <c r="O29" s="28">
        <f t="shared" si="5"/>
        <v>0</v>
      </c>
      <c r="P29" s="134">
        <f>SUM(P16:P21)-P22</f>
        <v>0</v>
      </c>
      <c r="Q29" s="28">
        <f t="shared" si="5"/>
        <v>0</v>
      </c>
      <c r="R29" s="28">
        <f t="shared" si="5"/>
        <v>0</v>
      </c>
      <c r="S29" s="28">
        <f t="shared" si="5"/>
        <v>0</v>
      </c>
      <c r="T29" s="134">
        <f>SUM(T16:T21)-T22</f>
        <v>0</v>
      </c>
    </row>
  </sheetData>
  <mergeCells count="12">
    <mergeCell ref="A24:T24"/>
    <mergeCell ref="A25:T25"/>
    <mergeCell ref="A26:T26"/>
    <mergeCell ref="A27:T27"/>
    <mergeCell ref="H7:T7"/>
    <mergeCell ref="L8:N8"/>
    <mergeCell ref="A11:E11"/>
    <mergeCell ref="A1:T1"/>
    <mergeCell ref="A2:T2"/>
    <mergeCell ref="A3:T3"/>
    <mergeCell ref="A4:T4"/>
    <mergeCell ref="H6:T6"/>
  </mergeCells>
  <printOptions horizontalCentered="1"/>
  <pageMargins left="0.51181102362204722" right="0.39370078740157483" top="0.82677165354330717" bottom="0.6692913385826772" header="0.51181102362204722" footer="0.55118110236220474"/>
  <pageSetup paperSize="9" firstPageNumber="2" orientation="landscape" useFirstPageNumber="1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84E8D-041D-4066-BE13-6511E74F4AEF}">
  <sheetPr>
    <tabColor theme="7" tint="0.79998168889431442"/>
  </sheetPr>
  <dimension ref="A1:T48"/>
  <sheetViews>
    <sheetView view="pageBreakPreview" zoomScaleNormal="120" zoomScaleSheetLayoutView="100" workbookViewId="0">
      <selection sqref="A1:P1"/>
    </sheetView>
  </sheetViews>
  <sheetFormatPr defaultColWidth="9.109375" defaultRowHeight="20.100000000000001" customHeight="1"/>
  <cols>
    <col min="1" max="4" width="1.109375" style="31" customWidth="1"/>
    <col min="5" max="5" width="36.6640625" style="31" customWidth="1"/>
    <col min="6" max="6" width="10" style="69" customWidth="1"/>
    <col min="7" max="7" width="0.88671875" style="70" customWidth="1"/>
    <col min="8" max="8" width="15.33203125" style="71" customWidth="1"/>
    <col min="9" max="9" width="0.88671875" style="71" customWidth="1"/>
    <col min="10" max="10" width="15.33203125" style="71" customWidth="1"/>
    <col min="11" max="11" width="1" style="77" customWidth="1"/>
    <col min="12" max="12" width="15.33203125" style="71" customWidth="1"/>
    <col min="13" max="13" width="0.88671875" style="71" customWidth="1"/>
    <col min="14" max="14" width="15.33203125" style="78" customWidth="1"/>
    <col min="15" max="15" width="0.88671875" style="77" customWidth="1"/>
    <col min="16" max="16" width="15.33203125" style="77" customWidth="1"/>
    <col min="17" max="17" width="9.109375" style="31"/>
    <col min="18" max="18" width="9.6640625" style="31" bestFit="1" customWidth="1"/>
    <col min="19" max="16384" width="9.109375" style="31"/>
  </cols>
  <sheetData>
    <row r="1" spans="1:20" ht="22.2" customHeight="1">
      <c r="A1" s="182" t="s">
        <v>123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</row>
    <row r="2" spans="1:20" ht="22.2" customHeight="1">
      <c r="A2" s="184" t="s">
        <v>0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</row>
    <row r="3" spans="1:20" ht="22.2" customHeight="1">
      <c r="A3" s="185" t="s">
        <v>68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</row>
    <row r="4" spans="1:20" ht="22.2" customHeight="1">
      <c r="A4" s="185" t="s">
        <v>196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</row>
    <row r="5" spans="1:20" ht="5.4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spans="1:20" s="58" customFormat="1" ht="19.2" customHeight="1">
      <c r="A6" s="72"/>
      <c r="B6" s="72"/>
      <c r="C6" s="72"/>
      <c r="D6" s="72"/>
      <c r="E6" s="72"/>
      <c r="F6" s="73"/>
      <c r="G6" s="73"/>
      <c r="H6" s="196" t="s">
        <v>2</v>
      </c>
      <c r="I6" s="196"/>
      <c r="J6" s="196"/>
      <c r="K6" s="196"/>
      <c r="L6" s="196"/>
      <c r="M6" s="196"/>
      <c r="N6" s="196"/>
      <c r="O6" s="196"/>
      <c r="P6" s="196"/>
    </row>
    <row r="7" spans="1:20" s="58" customFormat="1" ht="19.2" customHeight="1">
      <c r="A7" s="63"/>
      <c r="B7" s="63"/>
      <c r="C7" s="63"/>
      <c r="D7" s="63"/>
      <c r="E7" s="63"/>
      <c r="F7" s="57"/>
      <c r="G7" s="57"/>
      <c r="H7" s="195" t="s">
        <v>4</v>
      </c>
      <c r="I7" s="195"/>
      <c r="J7" s="195"/>
      <c r="K7" s="195"/>
      <c r="L7" s="195"/>
      <c r="M7" s="195"/>
      <c r="N7" s="195"/>
      <c r="O7" s="195"/>
      <c r="P7" s="195"/>
    </row>
    <row r="8" spans="1:20" s="58" customFormat="1" ht="19.2" customHeight="1">
      <c r="A8" s="63"/>
      <c r="B8" s="63"/>
      <c r="C8" s="63"/>
      <c r="D8" s="63"/>
      <c r="E8" s="63"/>
      <c r="F8" s="57"/>
      <c r="G8" s="57"/>
      <c r="H8" s="74"/>
      <c r="I8" s="74"/>
      <c r="J8" s="74"/>
      <c r="K8" s="74"/>
      <c r="L8" s="192" t="s">
        <v>37</v>
      </c>
      <c r="M8" s="192"/>
      <c r="N8" s="192"/>
      <c r="O8" s="74"/>
      <c r="P8" s="74"/>
    </row>
    <row r="9" spans="1:20" s="58" customFormat="1" ht="19.2" customHeight="1">
      <c r="A9" s="63"/>
      <c r="B9" s="63"/>
      <c r="C9" s="63"/>
      <c r="D9" s="63"/>
      <c r="E9" s="63"/>
      <c r="G9" s="57"/>
      <c r="H9" s="75" t="s">
        <v>151</v>
      </c>
      <c r="I9" s="74"/>
      <c r="J9" s="75" t="s">
        <v>70</v>
      </c>
      <c r="K9" s="74"/>
      <c r="L9" s="75" t="s">
        <v>93</v>
      </c>
      <c r="M9" s="74"/>
      <c r="N9" s="75"/>
      <c r="O9" s="74"/>
      <c r="P9" s="74" t="s">
        <v>72</v>
      </c>
    </row>
    <row r="10" spans="1:20" s="58" customFormat="1" ht="19.2" customHeight="1">
      <c r="A10" s="193"/>
      <c r="B10" s="193"/>
      <c r="C10" s="193"/>
      <c r="D10" s="193"/>
      <c r="E10" s="193"/>
      <c r="F10" s="59" t="s">
        <v>5</v>
      </c>
      <c r="G10" s="57"/>
      <c r="H10" s="76" t="s">
        <v>73</v>
      </c>
      <c r="I10" s="74"/>
      <c r="J10" s="76" t="s">
        <v>146</v>
      </c>
      <c r="K10" s="74"/>
      <c r="L10" s="76" t="s">
        <v>74</v>
      </c>
      <c r="M10" s="74"/>
      <c r="N10" s="76" t="s">
        <v>44</v>
      </c>
      <c r="O10" s="74"/>
      <c r="P10" s="76" t="s">
        <v>75</v>
      </c>
    </row>
    <row r="11" spans="1:20" s="58" customFormat="1" ht="19.2" customHeight="1">
      <c r="A11" s="56" t="s">
        <v>197</v>
      </c>
      <c r="B11" s="57"/>
      <c r="F11" s="59"/>
      <c r="H11" s="136">
        <v>225000000</v>
      </c>
      <c r="I11" s="129"/>
      <c r="J11" s="136">
        <v>155062688</v>
      </c>
      <c r="K11" s="129"/>
      <c r="L11" s="136">
        <v>20500000</v>
      </c>
      <c r="M11" s="129"/>
      <c r="N11" s="136">
        <v>170685758</v>
      </c>
      <c r="O11" s="129"/>
      <c r="P11" s="136">
        <v>571248446</v>
      </c>
      <c r="Q11" s="60"/>
      <c r="R11" s="61">
        <f t="shared" ref="R11:R15" si="0">SUM(H11:N11)-P11</f>
        <v>0</v>
      </c>
    </row>
    <row r="12" spans="1:20" s="65" customFormat="1" ht="19.2" customHeight="1">
      <c r="A12" s="62" t="s">
        <v>60</v>
      </c>
      <c r="B12" s="64"/>
      <c r="F12" s="66"/>
      <c r="H12" s="128">
        <v>0</v>
      </c>
      <c r="I12" s="129"/>
      <c r="J12" s="128">
        <v>0</v>
      </c>
      <c r="K12" s="129"/>
      <c r="L12" s="128">
        <v>0</v>
      </c>
      <c r="M12" s="129"/>
      <c r="N12" s="129">
        <v>153324407</v>
      </c>
      <c r="O12" s="129"/>
      <c r="P12" s="129">
        <f>SUM(H12:N12)</f>
        <v>153324407</v>
      </c>
      <c r="Q12" s="67"/>
      <c r="R12" s="61">
        <f t="shared" si="0"/>
        <v>0</v>
      </c>
    </row>
    <row r="13" spans="1:20" s="65" customFormat="1" ht="19.2" customHeight="1">
      <c r="A13" s="62" t="s">
        <v>90</v>
      </c>
      <c r="B13" s="64"/>
      <c r="F13" s="7">
        <v>31</v>
      </c>
      <c r="H13" s="128">
        <v>0</v>
      </c>
      <c r="I13" s="129"/>
      <c r="J13" s="128">
        <v>0</v>
      </c>
      <c r="K13" s="129"/>
      <c r="L13" s="128">
        <v>0</v>
      </c>
      <c r="M13" s="129"/>
      <c r="N13" s="129">
        <v>-80999730</v>
      </c>
      <c r="O13" s="129"/>
      <c r="P13" s="137">
        <f>SUM(H13:N13)</f>
        <v>-80999730</v>
      </c>
      <c r="Q13" s="67"/>
      <c r="R13" s="61">
        <f t="shared" si="0"/>
        <v>0</v>
      </c>
    </row>
    <row r="14" spans="1:20" s="65" customFormat="1" ht="19.2" customHeight="1">
      <c r="A14" s="62" t="s">
        <v>92</v>
      </c>
      <c r="B14" s="64"/>
      <c r="F14" s="7">
        <v>22</v>
      </c>
      <c r="H14" s="128">
        <v>0</v>
      </c>
      <c r="I14" s="129"/>
      <c r="J14" s="128">
        <v>0</v>
      </c>
      <c r="K14" s="129"/>
      <c r="L14" s="129">
        <v>7700000</v>
      </c>
      <c r="M14" s="129"/>
      <c r="N14" s="129">
        <v>-7700000</v>
      </c>
      <c r="O14" s="129"/>
      <c r="P14" s="128">
        <f>SUM(H14:N14)</f>
        <v>0</v>
      </c>
      <c r="Q14" s="67"/>
      <c r="R14" s="61">
        <f t="shared" si="0"/>
        <v>0</v>
      </c>
    </row>
    <row r="15" spans="1:20" s="65" customFormat="1" ht="19.2" customHeight="1">
      <c r="A15" s="56" t="s">
        <v>162</v>
      </c>
      <c r="B15" s="64"/>
      <c r="H15" s="136">
        <f>+H11+H12+H13+H14</f>
        <v>225000000</v>
      </c>
      <c r="I15" s="129"/>
      <c r="J15" s="136">
        <f>+J11+J12+J13+J14</f>
        <v>155062688</v>
      </c>
      <c r="K15" s="129"/>
      <c r="L15" s="136">
        <f>+L11+L12+L13+L14</f>
        <v>28200000</v>
      </c>
      <c r="M15" s="129"/>
      <c r="N15" s="136">
        <f>+N11+N12+N13+N14</f>
        <v>235310435</v>
      </c>
      <c r="O15" s="129"/>
      <c r="P15" s="136">
        <f>+P11+P12+P13+P14</f>
        <v>643573123</v>
      </c>
      <c r="Q15" s="67"/>
      <c r="R15" s="61">
        <f t="shared" si="0"/>
        <v>0</v>
      </c>
    </row>
    <row r="16" spans="1:20" s="65" customFormat="1" ht="19.2" customHeight="1">
      <c r="A16" s="62" t="s">
        <v>60</v>
      </c>
      <c r="B16" s="64"/>
      <c r="F16" s="66"/>
      <c r="H16" s="128">
        <v>0</v>
      </c>
      <c r="I16" s="129"/>
      <c r="J16" s="128">
        <v>0</v>
      </c>
      <c r="K16" s="116"/>
      <c r="L16" s="128">
        <v>0</v>
      </c>
      <c r="M16" s="116"/>
      <c r="N16" s="129">
        <v>136638592</v>
      </c>
      <c r="O16" s="129"/>
      <c r="P16" s="129">
        <v>136638592</v>
      </c>
      <c r="Q16" s="67"/>
      <c r="R16" s="61">
        <f t="shared" ref="R16:R20" si="1">SUM(H16:N16)-P16</f>
        <v>0</v>
      </c>
    </row>
    <row r="17" spans="1:20" s="65" customFormat="1" ht="19.2" customHeight="1">
      <c r="A17" s="62" t="s">
        <v>90</v>
      </c>
      <c r="B17" s="64"/>
      <c r="F17" s="7">
        <v>31</v>
      </c>
      <c r="H17" s="128">
        <v>0</v>
      </c>
      <c r="I17" s="129"/>
      <c r="J17" s="128">
        <v>0</v>
      </c>
      <c r="K17" s="116"/>
      <c r="L17" s="128">
        <v>0</v>
      </c>
      <c r="M17" s="116"/>
      <c r="N17" s="129">
        <v>-151773941</v>
      </c>
      <c r="O17" s="129"/>
      <c r="P17" s="137">
        <v>-151773941</v>
      </c>
      <c r="Q17" s="67"/>
      <c r="R17" s="61">
        <f t="shared" si="1"/>
        <v>0</v>
      </c>
    </row>
    <row r="18" spans="1:20" s="65" customFormat="1" ht="19.2" customHeight="1">
      <c r="A18" s="62" t="s">
        <v>92</v>
      </c>
      <c r="B18" s="64"/>
      <c r="F18" s="7">
        <v>22</v>
      </c>
      <c r="H18" s="128">
        <v>0</v>
      </c>
      <c r="I18" s="129"/>
      <c r="J18" s="128">
        <v>0</v>
      </c>
      <c r="K18" s="116"/>
      <c r="L18" s="129">
        <v>5550000</v>
      </c>
      <c r="M18" s="129"/>
      <c r="N18" s="129">
        <v>-5550000</v>
      </c>
      <c r="O18" s="129"/>
      <c r="P18" s="128">
        <v>0</v>
      </c>
      <c r="Q18" s="67"/>
      <c r="R18" s="61">
        <f t="shared" si="1"/>
        <v>0</v>
      </c>
    </row>
    <row r="19" spans="1:20" s="65" customFormat="1" ht="19.2" customHeight="1">
      <c r="A19" s="31" t="s">
        <v>213</v>
      </c>
      <c r="B19" s="62"/>
      <c r="C19" s="62"/>
      <c r="D19" s="62"/>
      <c r="E19" s="62"/>
      <c r="F19" s="7">
        <v>32</v>
      </c>
      <c r="H19" s="130">
        <v>83959857</v>
      </c>
      <c r="I19" s="129"/>
      <c r="J19" s="130">
        <v>83959856</v>
      </c>
      <c r="K19" s="116"/>
      <c r="L19" s="128">
        <v>0</v>
      </c>
      <c r="M19" s="116"/>
      <c r="N19" s="128">
        <v>0</v>
      </c>
      <c r="O19" s="116"/>
      <c r="P19" s="130">
        <v>167919713</v>
      </c>
      <c r="Q19" s="67"/>
      <c r="R19" s="61"/>
    </row>
    <row r="20" spans="1:20" s="65" customFormat="1" ht="19.2" customHeight="1" thickBot="1">
      <c r="A20" s="56" t="s">
        <v>198</v>
      </c>
      <c r="B20" s="64"/>
      <c r="G20" s="50"/>
      <c r="H20" s="131">
        <v>308959857</v>
      </c>
      <c r="I20" s="129"/>
      <c r="J20" s="131">
        <v>239022544</v>
      </c>
      <c r="K20" s="116"/>
      <c r="L20" s="131">
        <v>33750000</v>
      </c>
      <c r="M20" s="116"/>
      <c r="N20" s="131">
        <v>214625086</v>
      </c>
      <c r="O20" s="129"/>
      <c r="P20" s="131">
        <v>796357487</v>
      </c>
      <c r="Q20" s="67"/>
      <c r="R20" s="61">
        <f t="shared" si="1"/>
        <v>0</v>
      </c>
    </row>
    <row r="21" spans="1:20" ht="19.8" thickTop="1">
      <c r="A21" s="52"/>
      <c r="B21" s="37"/>
      <c r="F21" s="31"/>
      <c r="G21" s="31"/>
      <c r="H21" s="53"/>
      <c r="I21" s="53"/>
      <c r="J21" s="53"/>
      <c r="K21" s="53"/>
      <c r="L21" s="53"/>
      <c r="M21" s="53"/>
      <c r="N21" s="53"/>
      <c r="O21" s="53"/>
      <c r="P21" s="53"/>
      <c r="Q21" s="54"/>
    </row>
    <row r="22" spans="1:20" ht="19.8">
      <c r="A22" s="176" t="s">
        <v>159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3"/>
      <c r="R22" s="3"/>
      <c r="S22" s="3"/>
      <c r="T22" s="3"/>
    </row>
    <row r="23" spans="1:20" ht="19.8">
      <c r="A23" s="176" t="s">
        <v>207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3"/>
      <c r="R23" s="3"/>
      <c r="S23" s="3"/>
      <c r="T23" s="3"/>
    </row>
    <row r="24" spans="1:20" ht="19.8">
      <c r="A24" s="176" t="s">
        <v>208</v>
      </c>
      <c r="B24" s="176"/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3"/>
      <c r="R24" s="3"/>
      <c r="S24" s="3"/>
      <c r="T24" s="3"/>
    </row>
    <row r="25" spans="1:20" s="68" customFormat="1" ht="25.2" customHeight="1">
      <c r="A25" s="176" t="s">
        <v>161</v>
      </c>
      <c r="B25" s="176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3"/>
      <c r="R25" s="3"/>
      <c r="S25" s="3"/>
      <c r="T25" s="3"/>
    </row>
    <row r="26" spans="1:20" ht="20.100000000000001" customHeight="1">
      <c r="K26" s="71"/>
      <c r="N26" s="71"/>
      <c r="O26" s="71"/>
      <c r="P26" s="71"/>
    </row>
    <row r="27" spans="1:20" ht="20.100000000000001" customHeight="1">
      <c r="H27" s="71">
        <f>SUM(H11:H14)-H15</f>
        <v>0</v>
      </c>
      <c r="I27" s="71">
        <f t="shared" ref="I27:P27" si="2">SUM(I11:I14)-I15</f>
        <v>0</v>
      </c>
      <c r="J27" s="71">
        <f t="shared" si="2"/>
        <v>0</v>
      </c>
      <c r="K27" s="71">
        <f t="shared" si="2"/>
        <v>0</v>
      </c>
      <c r="L27" s="71">
        <f t="shared" si="2"/>
        <v>0</v>
      </c>
      <c r="M27" s="71">
        <f t="shared" si="2"/>
        <v>0</v>
      </c>
      <c r="N27" s="71">
        <f t="shared" si="2"/>
        <v>0</v>
      </c>
      <c r="O27" s="71">
        <f t="shared" si="2"/>
        <v>0</v>
      </c>
      <c r="P27" s="71">
        <f t="shared" si="2"/>
        <v>0</v>
      </c>
    </row>
    <row r="28" spans="1:20" ht="20.100000000000001" customHeight="1">
      <c r="H28" s="71">
        <f>SUM(H15:H19)-H20</f>
        <v>0</v>
      </c>
      <c r="I28" s="71">
        <f t="shared" ref="I28:O28" si="3">SUM(I15:I18)-I20</f>
        <v>0</v>
      </c>
      <c r="J28" s="71">
        <f>SUM(J15:J19)-J20</f>
        <v>0</v>
      </c>
      <c r="K28" s="71">
        <f t="shared" si="3"/>
        <v>0</v>
      </c>
      <c r="L28" s="71">
        <f t="shared" si="3"/>
        <v>0</v>
      </c>
      <c r="M28" s="71">
        <f t="shared" si="3"/>
        <v>0</v>
      </c>
      <c r="N28" s="71">
        <f t="shared" si="3"/>
        <v>0</v>
      </c>
      <c r="O28" s="71">
        <f t="shared" si="3"/>
        <v>0</v>
      </c>
      <c r="P28" s="71">
        <f>SUM(P15:P19)-P20</f>
        <v>0</v>
      </c>
    </row>
    <row r="29" spans="1:20" ht="20.100000000000001" customHeight="1">
      <c r="K29" s="71"/>
      <c r="N29" s="71"/>
      <c r="O29" s="71"/>
      <c r="P29" s="71"/>
    </row>
    <row r="30" spans="1:20" ht="20.100000000000001" customHeight="1">
      <c r="K30" s="71"/>
      <c r="N30" s="71"/>
      <c r="O30" s="71"/>
      <c r="P30" s="71"/>
    </row>
    <row r="38" spans="1:16" ht="6" customHeight="1"/>
    <row r="39" spans="1:16" ht="20.100000000000001" customHeight="1">
      <c r="A39" s="68"/>
    </row>
    <row r="40" spans="1:16" ht="20.100000000000001" customHeight="1">
      <c r="A40" s="184"/>
      <c r="B40" s="184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</row>
    <row r="41" spans="1:16" ht="20.100000000000001" customHeight="1">
      <c r="A41" s="185"/>
      <c r="B41" s="185"/>
      <c r="C41" s="185"/>
      <c r="D41" s="185"/>
      <c r="E41" s="185"/>
      <c r="F41" s="185"/>
      <c r="G41" s="185"/>
      <c r="H41" s="185"/>
      <c r="I41" s="185"/>
      <c r="J41" s="185"/>
      <c r="K41" s="185"/>
      <c r="L41" s="185"/>
      <c r="M41" s="185"/>
      <c r="N41" s="185"/>
    </row>
    <row r="42" spans="1:16" ht="20.100000000000001" customHeight="1">
      <c r="A42" s="185"/>
      <c r="B42" s="185"/>
      <c r="C42" s="185"/>
      <c r="D42" s="185"/>
      <c r="E42" s="185"/>
      <c r="F42" s="185"/>
      <c r="G42" s="185"/>
      <c r="H42" s="185"/>
      <c r="I42" s="185"/>
      <c r="J42" s="185"/>
      <c r="K42" s="185"/>
      <c r="L42" s="185"/>
      <c r="M42" s="185"/>
      <c r="N42" s="185"/>
    </row>
    <row r="43" spans="1:16" ht="20.100000000000001" customHeight="1">
      <c r="A43" s="79"/>
      <c r="B43" s="79"/>
      <c r="C43" s="79"/>
      <c r="D43" s="79"/>
      <c r="E43" s="79"/>
      <c r="F43" s="32"/>
      <c r="G43" s="32"/>
      <c r="H43" s="32"/>
      <c r="I43" s="32"/>
      <c r="J43" s="32"/>
      <c r="K43" s="32"/>
      <c r="L43" s="32"/>
      <c r="M43" s="32"/>
      <c r="N43" s="34"/>
    </row>
    <row r="44" spans="1:16" ht="20.100000000000001" customHeight="1">
      <c r="A44" s="80"/>
      <c r="B44" s="80"/>
      <c r="C44" s="80"/>
      <c r="D44" s="80"/>
      <c r="E44" s="80"/>
      <c r="F44" s="55"/>
      <c r="G44" s="55"/>
      <c r="H44" s="194"/>
      <c r="I44" s="194"/>
      <c r="J44" s="194"/>
      <c r="K44" s="194"/>
      <c r="L44" s="194"/>
      <c r="M44" s="194"/>
      <c r="N44" s="194"/>
      <c r="O44" s="194"/>
      <c r="P44" s="194"/>
    </row>
    <row r="45" spans="1:16" ht="20.100000000000001" customHeight="1">
      <c r="A45" s="80"/>
      <c r="B45" s="80"/>
      <c r="C45" s="80"/>
      <c r="D45" s="80"/>
      <c r="E45" s="80"/>
      <c r="F45" s="55"/>
      <c r="G45" s="55"/>
      <c r="H45" s="39"/>
      <c r="I45" s="39"/>
      <c r="J45" s="39"/>
      <c r="K45" s="39"/>
      <c r="L45" s="39"/>
      <c r="M45" s="39"/>
      <c r="N45" s="39"/>
      <c r="O45" s="31"/>
      <c r="P45" s="31"/>
    </row>
    <row r="46" spans="1:16" ht="20.100000000000001" customHeight="1">
      <c r="A46" s="80"/>
      <c r="B46" s="80"/>
      <c r="C46" s="80"/>
      <c r="D46" s="80"/>
      <c r="E46" s="80"/>
      <c r="F46" s="35"/>
      <c r="G46" s="55"/>
      <c r="H46" s="81"/>
      <c r="I46" s="82"/>
      <c r="J46" s="81"/>
      <c r="K46" s="82"/>
      <c r="L46" s="81"/>
      <c r="M46" s="82"/>
      <c r="N46" s="81"/>
      <c r="O46" s="83"/>
      <c r="P46" s="83"/>
    </row>
    <row r="47" spans="1:16" ht="20.100000000000001" customHeight="1">
      <c r="A47" s="191"/>
      <c r="B47" s="191"/>
      <c r="C47" s="191"/>
      <c r="D47" s="191"/>
      <c r="E47" s="191"/>
    </row>
    <row r="48" spans="1:16" ht="20.100000000000001" customHeight="1">
      <c r="A48" s="191"/>
      <c r="B48" s="191"/>
      <c r="C48" s="191"/>
      <c r="D48" s="191"/>
      <c r="E48" s="191"/>
    </row>
  </sheetData>
  <mergeCells count="18">
    <mergeCell ref="H7:P7"/>
    <mergeCell ref="A1:P1"/>
    <mergeCell ref="A2:P2"/>
    <mergeCell ref="A3:P3"/>
    <mergeCell ref="A4:P4"/>
    <mergeCell ref="H6:P6"/>
    <mergeCell ref="A47:E47"/>
    <mergeCell ref="A48:E48"/>
    <mergeCell ref="L8:N8"/>
    <mergeCell ref="A10:E10"/>
    <mergeCell ref="A40:N40"/>
    <mergeCell ref="A41:N41"/>
    <mergeCell ref="A42:N42"/>
    <mergeCell ref="H44:P44"/>
    <mergeCell ref="A22:P22"/>
    <mergeCell ref="A23:P23"/>
    <mergeCell ref="A24:P24"/>
    <mergeCell ref="A25:P25"/>
  </mergeCells>
  <printOptions horizontalCentered="1"/>
  <pageMargins left="0.51181102362204722" right="0.39370078740157483" top="0.82677165354330717" bottom="0.6692913385826772" header="0.51181102362204722" footer="0.78740157480314965"/>
  <pageSetup paperSize="9" firstPageNumber="2" orientation="landscape" useFirstPageNumber="1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A0AFC-6001-485B-8120-3584C4BDF225}">
  <sheetPr>
    <tabColor theme="7" tint="0.59999389629810485"/>
  </sheetPr>
  <dimension ref="A1:W89"/>
  <sheetViews>
    <sheetView view="pageBreakPreview" zoomScaleNormal="100" zoomScaleSheetLayoutView="100" workbookViewId="0">
      <selection activeCell="G10" sqref="G10"/>
    </sheetView>
  </sheetViews>
  <sheetFormatPr defaultColWidth="9.109375" defaultRowHeight="23.4"/>
  <cols>
    <col min="1" max="2" width="1.33203125" style="4" customWidth="1"/>
    <col min="3" max="3" width="1.33203125" style="11" customWidth="1"/>
    <col min="4" max="4" width="29.5546875" style="11" customWidth="1"/>
    <col min="5" max="5" width="7" style="11" customWidth="1"/>
    <col min="6" max="6" width="0.6640625" style="11" customWidth="1"/>
    <col min="7" max="7" width="12.109375" style="11" customWidth="1"/>
    <col min="8" max="8" width="0.6640625" style="11" customWidth="1"/>
    <col min="9" max="9" width="12.109375" style="139" customWidth="1"/>
    <col min="10" max="10" width="0.6640625" style="11" customWidth="1"/>
    <col min="11" max="11" width="12.6640625" style="108" customWidth="1"/>
    <col min="12" max="12" width="0.6640625" style="11" customWidth="1"/>
    <col min="13" max="13" width="12.109375" style="139" customWidth="1"/>
    <col min="14" max="14" width="10.6640625" style="4" bestFit="1" customWidth="1"/>
    <col min="15" max="15" width="1.109375" style="4" customWidth="1"/>
    <col min="16" max="16" width="10.109375" style="4" customWidth="1"/>
    <col min="17" max="17" width="0.88671875" style="4" customWidth="1"/>
    <col min="18" max="18" width="9.88671875" style="4" bestFit="1" customWidth="1"/>
    <col min="19" max="19" width="0.44140625" style="4" customWidth="1"/>
    <col min="20" max="21" width="9.109375" style="4"/>
    <col min="22" max="22" width="11.6640625" style="4" bestFit="1" customWidth="1"/>
    <col min="23" max="16384" width="9.109375" style="4"/>
  </cols>
  <sheetData>
    <row r="1" spans="1:23" ht="19.95" customHeight="1">
      <c r="A1" s="178" t="s">
        <v>124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</row>
    <row r="2" spans="1:23">
      <c r="A2" s="180" t="s">
        <v>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23">
      <c r="A3" s="197" t="s">
        <v>76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84"/>
    </row>
    <row r="4" spans="1:23">
      <c r="A4" s="180" t="s">
        <v>196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84"/>
    </row>
    <row r="5" spans="1:23" ht="9.9" customHeight="1">
      <c r="A5" s="23"/>
      <c r="B5" s="23"/>
      <c r="C5" s="23"/>
      <c r="D5" s="23"/>
      <c r="E5" s="23"/>
      <c r="F5" s="23"/>
      <c r="G5" s="23"/>
      <c r="H5" s="23"/>
      <c r="I5" s="138"/>
      <c r="J5" s="23"/>
      <c r="K5" s="141"/>
      <c r="L5" s="23"/>
      <c r="M5" s="138"/>
    </row>
    <row r="6" spans="1:23" s="144" customFormat="1" ht="18.75" customHeight="1">
      <c r="G6" s="145"/>
      <c r="H6" s="145"/>
      <c r="I6" s="146"/>
      <c r="J6" s="145"/>
      <c r="K6" s="147"/>
      <c r="L6" s="145"/>
      <c r="M6" s="148" t="s">
        <v>2</v>
      </c>
    </row>
    <row r="7" spans="1:23" s="144" customFormat="1" ht="18.75" customHeight="1">
      <c r="G7" s="198" t="s">
        <v>3</v>
      </c>
      <c r="H7" s="198"/>
      <c r="I7" s="198"/>
      <c r="J7" s="150"/>
      <c r="K7" s="198" t="s">
        <v>4</v>
      </c>
      <c r="L7" s="198"/>
      <c r="M7" s="198"/>
    </row>
    <row r="8" spans="1:23" s="144" customFormat="1" ht="18.75" customHeight="1">
      <c r="E8" s="150" t="s">
        <v>5</v>
      </c>
      <c r="G8" s="151">
        <v>2565</v>
      </c>
      <c r="H8" s="150"/>
      <c r="I8" s="152">
        <v>2564</v>
      </c>
      <c r="J8" s="150"/>
      <c r="K8" s="152">
        <v>2565</v>
      </c>
      <c r="L8" s="150"/>
      <c r="M8" s="152">
        <v>2564</v>
      </c>
    </row>
    <row r="9" spans="1:23" s="144" customFormat="1" ht="18.75" customHeight="1">
      <c r="A9" s="52" t="s">
        <v>77</v>
      </c>
      <c r="I9" s="153"/>
      <c r="K9" s="154"/>
      <c r="M9" s="153"/>
    </row>
    <row r="10" spans="1:23" s="144" customFormat="1" ht="18.75" customHeight="1">
      <c r="B10" s="144" t="s">
        <v>94</v>
      </c>
      <c r="G10" s="155">
        <v>167077260</v>
      </c>
      <c r="H10" s="154"/>
      <c r="I10" s="155">
        <v>198721758</v>
      </c>
      <c r="J10" s="154"/>
      <c r="K10" s="155">
        <v>167478949</v>
      </c>
      <c r="L10" s="154"/>
      <c r="M10" s="155">
        <v>193907429</v>
      </c>
      <c r="N10" s="156"/>
      <c r="O10" s="156"/>
      <c r="P10" s="157"/>
      <c r="V10" s="157"/>
      <c r="W10" s="156"/>
    </row>
    <row r="11" spans="1:23" s="144" customFormat="1" ht="18.75" customHeight="1">
      <c r="B11" s="144" t="s">
        <v>133</v>
      </c>
      <c r="E11" s="150"/>
      <c r="G11" s="158"/>
      <c r="H11" s="158"/>
      <c r="I11" s="155"/>
      <c r="J11" s="158"/>
      <c r="K11" s="158"/>
      <c r="L11" s="158"/>
      <c r="M11" s="155"/>
      <c r="P11" s="85"/>
    </row>
    <row r="12" spans="1:23" s="144" customFormat="1" ht="18.75" customHeight="1">
      <c r="A12" s="144" t="s">
        <v>95</v>
      </c>
      <c r="B12" s="144" t="s">
        <v>95</v>
      </c>
      <c r="C12" s="144" t="s">
        <v>152</v>
      </c>
      <c r="E12" s="150"/>
      <c r="G12" s="158"/>
      <c r="H12" s="158"/>
      <c r="I12" s="155"/>
      <c r="J12" s="158"/>
      <c r="K12" s="158"/>
      <c r="L12" s="158"/>
      <c r="M12" s="155"/>
      <c r="P12" s="85"/>
    </row>
    <row r="13" spans="1:23" s="144" customFormat="1" ht="18.75" customHeight="1">
      <c r="A13" s="144" t="s">
        <v>96</v>
      </c>
      <c r="B13" s="144" t="s">
        <v>96</v>
      </c>
      <c r="C13" s="144" t="s">
        <v>78</v>
      </c>
      <c r="E13" s="150"/>
      <c r="G13" s="155">
        <v>9925890</v>
      </c>
      <c r="H13" s="158"/>
      <c r="I13" s="155">
        <v>9358988</v>
      </c>
      <c r="J13" s="158"/>
      <c r="K13" s="155">
        <v>6836816</v>
      </c>
      <c r="L13" s="158"/>
      <c r="M13" s="155">
        <v>6135764</v>
      </c>
      <c r="P13" s="156"/>
      <c r="V13" s="157"/>
      <c r="W13" s="156"/>
    </row>
    <row r="14" spans="1:23" s="144" customFormat="1" ht="18.75" customHeight="1">
      <c r="C14" s="144" t="s">
        <v>109</v>
      </c>
      <c r="E14" s="150"/>
      <c r="G14" s="158"/>
      <c r="H14" s="158"/>
      <c r="I14" s="155"/>
      <c r="J14" s="158"/>
      <c r="K14" s="158"/>
      <c r="L14" s="158"/>
      <c r="M14" s="155"/>
      <c r="P14" s="156"/>
      <c r="T14" s="156"/>
      <c r="U14" s="156"/>
      <c r="V14" s="157"/>
      <c r="W14" s="156"/>
    </row>
    <row r="15" spans="1:23" s="144" customFormat="1" ht="18.75" customHeight="1">
      <c r="D15" s="144" t="s">
        <v>110</v>
      </c>
      <c r="E15" s="150"/>
      <c r="G15" s="155">
        <v>-148274</v>
      </c>
      <c r="H15" s="158"/>
      <c r="I15" s="155">
        <v>17120</v>
      </c>
      <c r="J15" s="158"/>
      <c r="K15" s="155">
        <v>-102994</v>
      </c>
      <c r="L15" s="158"/>
      <c r="M15" s="155">
        <v>17532</v>
      </c>
      <c r="V15" s="157"/>
      <c r="W15" s="156"/>
    </row>
    <row r="16" spans="1:23" s="144" customFormat="1" ht="18.75" customHeight="1">
      <c r="C16" s="144" t="s">
        <v>141</v>
      </c>
      <c r="E16" s="150"/>
      <c r="G16" s="158"/>
      <c r="H16" s="158"/>
      <c r="I16" s="155"/>
      <c r="J16" s="158"/>
      <c r="K16" s="158"/>
      <c r="L16" s="158"/>
      <c r="M16" s="155"/>
      <c r="V16" s="157"/>
      <c r="W16" s="156"/>
    </row>
    <row r="17" spans="1:23" s="144" customFormat="1" ht="18.75" customHeight="1">
      <c r="D17" s="144" t="s">
        <v>142</v>
      </c>
      <c r="E17" s="150"/>
      <c r="G17" s="155">
        <v>2697992</v>
      </c>
      <c r="H17" s="158"/>
      <c r="I17" s="155">
        <v>1920206</v>
      </c>
      <c r="J17" s="158"/>
      <c r="K17" s="155">
        <v>2428601</v>
      </c>
      <c r="L17" s="158"/>
      <c r="M17" s="155">
        <v>643897</v>
      </c>
      <c r="P17" s="156"/>
      <c r="V17" s="157"/>
      <c r="W17" s="156"/>
    </row>
    <row r="18" spans="1:23" s="144" customFormat="1" ht="18.75" customHeight="1">
      <c r="A18" s="144" t="s">
        <v>98</v>
      </c>
      <c r="B18" s="144" t="s">
        <v>98</v>
      </c>
      <c r="C18" s="144" t="s">
        <v>176</v>
      </c>
      <c r="E18" s="150"/>
      <c r="G18" s="155">
        <v>4578029</v>
      </c>
      <c r="H18" s="158"/>
      <c r="I18" s="155">
        <v>5152974</v>
      </c>
      <c r="J18" s="158"/>
      <c r="K18" s="155">
        <v>4075897</v>
      </c>
      <c r="L18" s="158"/>
      <c r="M18" s="155">
        <v>4760399</v>
      </c>
      <c r="V18" s="157"/>
      <c r="W18" s="156"/>
    </row>
    <row r="19" spans="1:23" s="144" customFormat="1" ht="18.75" customHeight="1">
      <c r="A19" s="144" t="s">
        <v>97</v>
      </c>
      <c r="B19" s="144" t="s">
        <v>97</v>
      </c>
      <c r="C19" s="144" t="s">
        <v>173</v>
      </c>
      <c r="E19" s="150"/>
      <c r="G19" s="167">
        <v>0</v>
      </c>
      <c r="H19" s="158"/>
      <c r="I19" s="155">
        <v>-6637</v>
      </c>
      <c r="J19" s="158"/>
      <c r="K19" s="155">
        <v>0</v>
      </c>
      <c r="L19" s="158"/>
      <c r="M19" s="155">
        <v>0</v>
      </c>
      <c r="V19" s="157"/>
      <c r="W19" s="156"/>
    </row>
    <row r="20" spans="1:23" s="144" customFormat="1" ht="18.75" customHeight="1">
      <c r="A20" s="144" t="s">
        <v>97</v>
      </c>
      <c r="B20" s="144" t="s">
        <v>97</v>
      </c>
      <c r="C20" s="144" t="s">
        <v>209</v>
      </c>
      <c r="E20" s="150"/>
      <c r="K20" s="153"/>
      <c r="V20" s="157"/>
      <c r="W20" s="156"/>
    </row>
    <row r="21" spans="1:23" s="144" customFormat="1" ht="18.75" customHeight="1">
      <c r="D21" s="144" t="s">
        <v>210</v>
      </c>
      <c r="E21" s="150"/>
      <c r="G21" s="155">
        <v>1332184</v>
      </c>
      <c r="H21" s="155"/>
      <c r="I21" s="155">
        <v>0</v>
      </c>
      <c r="J21" s="155"/>
      <c r="K21" s="155">
        <v>1332184</v>
      </c>
      <c r="L21" s="155"/>
      <c r="M21" s="155">
        <v>0</v>
      </c>
      <c r="V21" s="157"/>
      <c r="W21" s="156"/>
    </row>
    <row r="22" spans="1:23" s="144" customFormat="1" ht="18.75" customHeight="1">
      <c r="C22" s="144" t="s">
        <v>188</v>
      </c>
      <c r="E22" s="150"/>
      <c r="G22" s="155">
        <v>-137789</v>
      </c>
      <c r="H22" s="158"/>
      <c r="I22" s="155">
        <v>1072</v>
      </c>
      <c r="J22" s="158"/>
      <c r="K22" s="155">
        <v>-137789</v>
      </c>
      <c r="L22" s="158"/>
      <c r="M22" s="155">
        <v>1072</v>
      </c>
      <c r="U22" s="156"/>
      <c r="V22" s="157"/>
      <c r="W22" s="156"/>
    </row>
    <row r="23" spans="1:23" s="144" customFormat="1" ht="18.75" customHeight="1">
      <c r="C23" s="144" t="s">
        <v>201</v>
      </c>
      <c r="E23" s="150"/>
      <c r="G23" s="155">
        <v>0</v>
      </c>
      <c r="H23" s="158"/>
      <c r="I23" s="155">
        <v>0</v>
      </c>
      <c r="J23" s="158"/>
      <c r="K23" s="155">
        <v>-1530000</v>
      </c>
      <c r="L23" s="158"/>
      <c r="M23" s="155">
        <v>0</v>
      </c>
      <c r="U23" s="156"/>
      <c r="V23" s="157"/>
      <c r="W23" s="156"/>
    </row>
    <row r="24" spans="1:23" s="144" customFormat="1" ht="18.75" customHeight="1">
      <c r="A24" s="144" t="s">
        <v>99</v>
      </c>
      <c r="B24" s="144" t="s">
        <v>99</v>
      </c>
      <c r="C24" s="144" t="s">
        <v>108</v>
      </c>
      <c r="E24" s="150"/>
      <c r="G24" s="155">
        <v>-444104</v>
      </c>
      <c r="H24" s="158"/>
      <c r="I24" s="155">
        <v>-404627</v>
      </c>
      <c r="J24" s="158"/>
      <c r="K24" s="155">
        <v>-423138</v>
      </c>
      <c r="L24" s="158"/>
      <c r="M24" s="155">
        <v>-379360</v>
      </c>
      <c r="V24" s="157"/>
      <c r="W24" s="156"/>
    </row>
    <row r="25" spans="1:23" s="144" customFormat="1" ht="18.75" customHeight="1">
      <c r="A25" s="144" t="s">
        <v>100</v>
      </c>
      <c r="B25" s="144" t="s">
        <v>100</v>
      </c>
      <c r="C25" s="144" t="s">
        <v>134</v>
      </c>
      <c r="E25" s="150"/>
      <c r="G25" s="159">
        <v>982626</v>
      </c>
      <c r="H25" s="158"/>
      <c r="I25" s="159">
        <v>909648</v>
      </c>
      <c r="J25" s="158"/>
      <c r="K25" s="159">
        <v>950272</v>
      </c>
      <c r="L25" s="158"/>
      <c r="M25" s="159">
        <v>849717</v>
      </c>
      <c r="V25" s="157"/>
      <c r="W25" s="156"/>
    </row>
    <row r="26" spans="1:23" s="144" customFormat="1" ht="18.75" customHeight="1">
      <c r="B26" s="144" t="s">
        <v>131</v>
      </c>
      <c r="E26" s="150"/>
      <c r="G26" s="158"/>
      <c r="H26" s="158"/>
      <c r="I26" s="155"/>
      <c r="J26" s="158"/>
      <c r="K26" s="158"/>
      <c r="L26" s="158"/>
      <c r="M26" s="155"/>
    </row>
    <row r="27" spans="1:23" s="144" customFormat="1" ht="18.75" customHeight="1">
      <c r="C27" s="144" t="s">
        <v>132</v>
      </c>
      <c r="E27" s="150"/>
      <c r="G27" s="155">
        <v>185863814</v>
      </c>
      <c r="H27" s="158"/>
      <c r="I27" s="155">
        <v>215670502</v>
      </c>
      <c r="J27" s="158"/>
      <c r="K27" s="155">
        <v>180908798</v>
      </c>
      <c r="L27" s="158"/>
      <c r="M27" s="155">
        <v>205936450</v>
      </c>
      <c r="N27" s="156">
        <f t="shared" ref="N27:T27" si="0">SUM(G10:G25)-G27</f>
        <v>0</v>
      </c>
      <c r="O27" s="156">
        <f t="shared" si="0"/>
        <v>0</v>
      </c>
      <c r="P27" s="156">
        <f t="shared" si="0"/>
        <v>0</v>
      </c>
      <c r="Q27" s="156">
        <f t="shared" si="0"/>
        <v>0</v>
      </c>
      <c r="R27" s="156">
        <f t="shared" si="0"/>
        <v>0</v>
      </c>
      <c r="S27" s="156">
        <f t="shared" si="0"/>
        <v>0</v>
      </c>
      <c r="T27" s="156">
        <f t="shared" si="0"/>
        <v>0</v>
      </c>
    </row>
    <row r="28" spans="1:23" s="144" customFormat="1" ht="18.75" customHeight="1">
      <c r="B28" s="144" t="s">
        <v>101</v>
      </c>
      <c r="E28" s="150"/>
      <c r="G28" s="158"/>
      <c r="H28" s="158"/>
      <c r="I28" s="155"/>
      <c r="J28" s="158"/>
      <c r="K28" s="158"/>
      <c r="L28" s="158"/>
      <c r="M28" s="155"/>
    </row>
    <row r="29" spans="1:23" s="144" customFormat="1" ht="18.75" customHeight="1">
      <c r="A29" s="144" t="s">
        <v>102</v>
      </c>
      <c r="B29" s="144" t="s">
        <v>102</v>
      </c>
      <c r="C29" s="144" t="s">
        <v>163</v>
      </c>
      <c r="E29" s="150"/>
      <c r="G29" s="155">
        <v>-382334151</v>
      </c>
      <c r="H29" s="158"/>
      <c r="I29" s="155">
        <v>-11493673</v>
      </c>
      <c r="J29" s="158"/>
      <c r="K29" s="155">
        <v>-395869094</v>
      </c>
      <c r="L29" s="158"/>
      <c r="M29" s="155">
        <v>-30837451</v>
      </c>
      <c r="V29" s="157"/>
      <c r="W29" s="156"/>
    </row>
    <row r="30" spans="1:23" s="144" customFormat="1" ht="18.75" customHeight="1">
      <c r="A30" s="144" t="s">
        <v>103</v>
      </c>
      <c r="B30" s="144" t="s">
        <v>103</v>
      </c>
      <c r="C30" s="153" t="s">
        <v>175</v>
      </c>
      <c r="G30" s="155">
        <v>23275158</v>
      </c>
      <c r="H30" s="158"/>
      <c r="I30" s="155">
        <v>136321307</v>
      </c>
      <c r="J30" s="158"/>
      <c r="K30" s="155">
        <v>28813643</v>
      </c>
      <c r="L30" s="158"/>
      <c r="M30" s="155">
        <v>153673183</v>
      </c>
      <c r="V30" s="157"/>
      <c r="W30" s="156"/>
    </row>
    <row r="31" spans="1:23" s="144" customFormat="1" ht="18.75" customHeight="1">
      <c r="A31" s="144" t="s">
        <v>104</v>
      </c>
      <c r="B31" s="144" t="s">
        <v>104</v>
      </c>
      <c r="C31" s="144" t="s">
        <v>79</v>
      </c>
      <c r="G31" s="155">
        <v>40266805</v>
      </c>
      <c r="H31" s="158"/>
      <c r="I31" s="155">
        <v>81349831</v>
      </c>
      <c r="J31" s="158"/>
      <c r="K31" s="155">
        <v>40296494</v>
      </c>
      <c r="L31" s="158"/>
      <c r="M31" s="155">
        <v>81245627</v>
      </c>
      <c r="P31" s="156"/>
      <c r="V31" s="157"/>
      <c r="W31" s="156"/>
    </row>
    <row r="32" spans="1:23" s="144" customFormat="1" ht="18.75" customHeight="1">
      <c r="A32" s="144" t="s">
        <v>105</v>
      </c>
      <c r="B32" s="144" t="s">
        <v>105</v>
      </c>
      <c r="C32" s="144" t="s">
        <v>11</v>
      </c>
      <c r="G32" s="155">
        <v>-19200439</v>
      </c>
      <c r="H32" s="158"/>
      <c r="I32" s="155">
        <v>-536295</v>
      </c>
      <c r="J32" s="158"/>
      <c r="K32" s="155">
        <v>-16913297</v>
      </c>
      <c r="L32" s="158"/>
      <c r="M32" s="155">
        <v>833303</v>
      </c>
      <c r="V32" s="157"/>
      <c r="W32" s="156"/>
    </row>
    <row r="33" spans="1:23" s="144" customFormat="1" ht="18.75" customHeight="1">
      <c r="A33" s="144" t="s">
        <v>106</v>
      </c>
      <c r="B33" s="144" t="s">
        <v>106</v>
      </c>
      <c r="C33" s="144" t="s">
        <v>12</v>
      </c>
      <c r="G33" s="155">
        <v>5245796</v>
      </c>
      <c r="H33" s="158"/>
      <c r="I33" s="155">
        <v>9044220</v>
      </c>
      <c r="J33" s="158"/>
      <c r="K33" s="155">
        <v>2663033</v>
      </c>
      <c r="L33" s="158"/>
      <c r="M33" s="155">
        <v>9375068</v>
      </c>
      <c r="P33" s="156"/>
      <c r="V33" s="157"/>
      <c r="W33" s="156"/>
    </row>
    <row r="34" spans="1:23" s="144" customFormat="1" ht="18.75" customHeight="1">
      <c r="A34" s="144" t="s">
        <v>107</v>
      </c>
      <c r="B34" s="144" t="s">
        <v>107</v>
      </c>
      <c r="C34" s="144" t="s">
        <v>21</v>
      </c>
      <c r="G34" s="155">
        <v>648607</v>
      </c>
      <c r="H34" s="158"/>
      <c r="I34" s="155">
        <v>-977625</v>
      </c>
      <c r="J34" s="158"/>
      <c r="K34" s="155">
        <v>648607</v>
      </c>
      <c r="L34" s="158"/>
      <c r="M34" s="155">
        <v>-977625</v>
      </c>
      <c r="V34" s="157"/>
      <c r="W34" s="156"/>
    </row>
    <row r="35" spans="1:23" s="144" customFormat="1" ht="18.75" customHeight="1">
      <c r="B35" s="85" t="s">
        <v>111</v>
      </c>
      <c r="E35" s="150"/>
      <c r="G35" s="160"/>
      <c r="H35" s="160"/>
      <c r="I35" s="161"/>
      <c r="J35" s="160"/>
      <c r="K35" s="160"/>
      <c r="L35" s="160"/>
      <c r="M35" s="161"/>
    </row>
    <row r="36" spans="1:23" s="144" customFormat="1" ht="18.75" customHeight="1">
      <c r="C36" s="144" t="s">
        <v>164</v>
      </c>
      <c r="E36" s="150"/>
      <c r="G36" s="155">
        <v>130402113</v>
      </c>
      <c r="H36" s="154"/>
      <c r="I36" s="155">
        <v>-341774395</v>
      </c>
      <c r="J36" s="154"/>
      <c r="K36" s="155">
        <v>141207239</v>
      </c>
      <c r="L36" s="154"/>
      <c r="M36" s="155">
        <v>-331566998</v>
      </c>
      <c r="P36" s="156"/>
      <c r="R36" s="156"/>
      <c r="U36" s="156"/>
      <c r="V36" s="156"/>
    </row>
    <row r="37" spans="1:23" s="144" customFormat="1" ht="18.75" customHeight="1">
      <c r="A37" s="162"/>
      <c r="C37" s="144" t="s">
        <v>27</v>
      </c>
      <c r="E37" s="150"/>
      <c r="G37" s="155">
        <v>18851173</v>
      </c>
      <c r="H37" s="158"/>
      <c r="I37" s="155">
        <v>20516263</v>
      </c>
      <c r="J37" s="158"/>
      <c r="K37" s="155">
        <v>20571972</v>
      </c>
      <c r="L37" s="158"/>
      <c r="M37" s="155">
        <v>18440746</v>
      </c>
    </row>
    <row r="38" spans="1:23" ht="19.5" customHeight="1">
      <c r="A38" s="178" t="s">
        <v>156</v>
      </c>
      <c r="B38" s="179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</row>
    <row r="39" spans="1:23" s="3" customFormat="1" ht="20.25" customHeight="1">
      <c r="A39" s="180" t="s">
        <v>0</v>
      </c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</row>
    <row r="40" spans="1:23" s="3" customFormat="1" ht="20.25" customHeight="1">
      <c r="A40" s="180" t="s">
        <v>80</v>
      </c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</row>
    <row r="41" spans="1:23" s="3" customFormat="1" ht="20.25" customHeight="1">
      <c r="A41" s="180" t="s">
        <v>196</v>
      </c>
      <c r="B41" s="180"/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</row>
    <row r="42" spans="1:23" s="3" customFormat="1" ht="1.2" customHeight="1">
      <c r="A42" s="23"/>
      <c r="B42" s="23"/>
      <c r="C42" s="23"/>
      <c r="D42" s="23"/>
      <c r="E42" s="23"/>
      <c r="F42" s="23"/>
      <c r="G42" s="23"/>
      <c r="H42" s="23"/>
      <c r="I42" s="138"/>
      <c r="J42" s="23"/>
      <c r="K42" s="141"/>
      <c r="L42" s="23"/>
      <c r="M42" s="138"/>
    </row>
    <row r="43" spans="1:23" s="144" customFormat="1" ht="18" customHeight="1">
      <c r="G43" s="145"/>
      <c r="H43" s="145"/>
      <c r="I43" s="146"/>
      <c r="J43" s="145"/>
      <c r="K43" s="147"/>
      <c r="L43" s="145"/>
      <c r="M43" s="148" t="s">
        <v>2</v>
      </c>
    </row>
    <row r="44" spans="1:23" s="144" customFormat="1" ht="18" customHeight="1">
      <c r="G44" s="198" t="s">
        <v>3</v>
      </c>
      <c r="H44" s="198"/>
      <c r="I44" s="198"/>
      <c r="J44" s="150"/>
      <c r="K44" s="198" t="s">
        <v>4</v>
      </c>
      <c r="L44" s="198"/>
      <c r="M44" s="198"/>
    </row>
    <row r="45" spans="1:23" s="144" customFormat="1" ht="18" customHeight="1">
      <c r="E45" s="150" t="s">
        <v>5</v>
      </c>
      <c r="G45" s="149">
        <v>2565</v>
      </c>
      <c r="H45" s="150"/>
      <c r="I45" s="163">
        <v>2564</v>
      </c>
      <c r="J45" s="150"/>
      <c r="K45" s="163">
        <v>2565</v>
      </c>
      <c r="L45" s="150"/>
      <c r="M45" s="163">
        <v>2564</v>
      </c>
    </row>
    <row r="46" spans="1:23" s="144" customFormat="1" ht="18" customHeight="1">
      <c r="B46" s="144" t="s">
        <v>193</v>
      </c>
      <c r="E46" s="150"/>
      <c r="G46" s="150"/>
      <c r="H46" s="150"/>
      <c r="I46" s="161"/>
      <c r="J46" s="150"/>
      <c r="K46" s="160"/>
      <c r="L46" s="150"/>
      <c r="M46" s="161"/>
    </row>
    <row r="47" spans="1:23" s="144" customFormat="1" ht="18" customHeight="1">
      <c r="A47" s="162"/>
      <c r="C47" s="153" t="s">
        <v>174</v>
      </c>
      <c r="E47" s="150"/>
      <c r="G47" s="155">
        <v>9933235</v>
      </c>
      <c r="H47" s="158"/>
      <c r="I47" s="155">
        <v>-118240310</v>
      </c>
      <c r="J47" s="158"/>
      <c r="K47" s="155">
        <v>8446932</v>
      </c>
      <c r="L47" s="158"/>
      <c r="M47" s="155">
        <v>-116779506</v>
      </c>
      <c r="P47" s="156"/>
      <c r="U47" s="156"/>
      <c r="V47" s="156"/>
    </row>
    <row r="48" spans="1:23" s="144" customFormat="1" ht="18" customHeight="1">
      <c r="A48" s="162"/>
      <c r="C48" s="144" t="s">
        <v>29</v>
      </c>
      <c r="E48" s="150"/>
      <c r="G48" s="159">
        <v>17431189</v>
      </c>
      <c r="H48" s="158"/>
      <c r="I48" s="159">
        <v>855730</v>
      </c>
      <c r="J48" s="158"/>
      <c r="K48" s="159">
        <v>20913478</v>
      </c>
      <c r="L48" s="158"/>
      <c r="M48" s="159">
        <v>2162208</v>
      </c>
      <c r="P48" s="156"/>
      <c r="R48" s="156"/>
      <c r="U48" s="156"/>
      <c r="V48" s="156"/>
    </row>
    <row r="49" spans="1:21" s="144" customFormat="1" ht="15" customHeight="1">
      <c r="B49" s="162" t="s">
        <v>143</v>
      </c>
      <c r="E49" s="150"/>
      <c r="G49" s="155">
        <v>30383300</v>
      </c>
      <c r="H49" s="158"/>
      <c r="I49" s="155">
        <v>-9264445</v>
      </c>
      <c r="J49" s="158"/>
      <c r="K49" s="155">
        <v>31687805</v>
      </c>
      <c r="L49" s="158"/>
      <c r="M49" s="155">
        <v>-8494995</v>
      </c>
      <c r="N49" s="156">
        <f>SUM(G47:G48,G27:G37)-G49</f>
        <v>0</v>
      </c>
      <c r="O49" s="156">
        <f t="shared" ref="O49" si="1">SUM(H47:H48,H27:H37)-H49</f>
        <v>0</v>
      </c>
      <c r="P49" s="156">
        <f>SUM(I47:I48,I27:I37)-I49</f>
        <v>0</v>
      </c>
      <c r="Q49" s="156">
        <f>SUM(J47:J48,J27:J34)-J49</f>
        <v>0</v>
      </c>
      <c r="R49" s="156">
        <f>SUM(K47:K48,K27:K37)-K49</f>
        <v>0</v>
      </c>
      <c r="S49" s="156">
        <f>SUM(L47:L48,L27:L34)-L49</f>
        <v>0</v>
      </c>
      <c r="T49" s="156">
        <f>SUM(M47:M48,M27:M37)-M49</f>
        <v>0</v>
      </c>
    </row>
    <row r="50" spans="1:21" s="144" customFormat="1" ht="15" customHeight="1">
      <c r="A50" s="162"/>
      <c r="B50" s="144" t="s">
        <v>137</v>
      </c>
      <c r="E50" s="150"/>
      <c r="G50" s="155">
        <v>-31370260</v>
      </c>
      <c r="H50" s="158"/>
      <c r="I50" s="155">
        <v>-65514581</v>
      </c>
      <c r="J50" s="158"/>
      <c r="K50" s="155">
        <v>-29258685</v>
      </c>
      <c r="L50" s="158"/>
      <c r="M50" s="155">
        <v>-63568081</v>
      </c>
      <c r="R50" s="156"/>
      <c r="U50" s="156"/>
    </row>
    <row r="51" spans="1:21" s="144" customFormat="1" ht="15" customHeight="1">
      <c r="A51" s="162"/>
      <c r="B51" s="144" t="s">
        <v>211</v>
      </c>
      <c r="E51" s="150"/>
      <c r="G51" s="155">
        <v>-1148060</v>
      </c>
      <c r="H51" s="158"/>
      <c r="I51" s="155">
        <v>0</v>
      </c>
      <c r="J51" s="158"/>
      <c r="K51" s="155">
        <v>-1148060</v>
      </c>
      <c r="L51" s="158"/>
      <c r="M51" s="155">
        <v>0</v>
      </c>
      <c r="R51" s="156"/>
      <c r="U51" s="156"/>
    </row>
    <row r="52" spans="1:21" s="144" customFormat="1" ht="16.5" customHeight="1">
      <c r="C52" s="164" t="s">
        <v>153</v>
      </c>
      <c r="E52" s="150"/>
      <c r="G52" s="165">
        <v>-2135020</v>
      </c>
      <c r="H52" s="158"/>
      <c r="I52" s="165">
        <v>-74779026</v>
      </c>
      <c r="J52" s="158"/>
      <c r="K52" s="165">
        <v>1281060</v>
      </c>
      <c r="L52" s="158"/>
      <c r="M52" s="165">
        <v>-72063076</v>
      </c>
      <c r="N52" s="156">
        <f>SUM(G49:G51)-G52</f>
        <v>0</v>
      </c>
      <c r="O52" s="156">
        <f t="shared" ref="O52:T52" si="2">SUM(H49:H50)-H52</f>
        <v>0</v>
      </c>
      <c r="P52" s="156">
        <f t="shared" si="2"/>
        <v>0</v>
      </c>
      <c r="Q52" s="156">
        <f t="shared" si="2"/>
        <v>0</v>
      </c>
      <c r="R52" s="156">
        <f>SUM(K49:K51)-K52</f>
        <v>0</v>
      </c>
      <c r="S52" s="156">
        <f t="shared" si="2"/>
        <v>0</v>
      </c>
      <c r="T52" s="156">
        <f t="shared" si="2"/>
        <v>0</v>
      </c>
    </row>
    <row r="53" spans="1:21" s="144" customFormat="1" ht="16.5" customHeight="1">
      <c r="A53" s="166" t="s">
        <v>112</v>
      </c>
      <c r="E53" s="150"/>
      <c r="G53" s="158"/>
      <c r="H53" s="158"/>
      <c r="I53" s="155"/>
      <c r="J53" s="158"/>
      <c r="K53" s="158"/>
      <c r="L53" s="158"/>
      <c r="M53" s="155"/>
    </row>
    <row r="54" spans="1:21" s="144" customFormat="1" ht="18" customHeight="1">
      <c r="A54" s="85"/>
      <c r="B54" s="144" t="s">
        <v>113</v>
      </c>
      <c r="E54" s="150"/>
      <c r="G54" s="155">
        <v>195840</v>
      </c>
      <c r="H54" s="158"/>
      <c r="I54" s="155">
        <v>3986327</v>
      </c>
      <c r="J54" s="158"/>
      <c r="K54" s="155">
        <v>210875</v>
      </c>
      <c r="L54" s="158"/>
      <c r="M54" s="155">
        <v>1196712</v>
      </c>
      <c r="P54" s="156"/>
    </row>
    <row r="55" spans="1:21" s="144" customFormat="1" ht="18" customHeight="1">
      <c r="A55" s="85"/>
      <c r="B55" s="144" t="s">
        <v>114</v>
      </c>
      <c r="E55" s="150"/>
      <c r="G55" s="155">
        <v>10355714</v>
      </c>
      <c r="H55" s="158"/>
      <c r="I55" s="155">
        <v>64867318</v>
      </c>
      <c r="J55" s="158"/>
      <c r="K55" s="155">
        <v>10355714</v>
      </c>
      <c r="L55" s="158"/>
      <c r="M55" s="155">
        <v>67697318</v>
      </c>
    </row>
    <row r="56" spans="1:21" s="144" customFormat="1" ht="18" customHeight="1">
      <c r="A56" s="85"/>
      <c r="B56" s="144" t="s">
        <v>135</v>
      </c>
      <c r="E56" s="150"/>
      <c r="G56" s="155">
        <v>-813082</v>
      </c>
      <c r="H56" s="158"/>
      <c r="I56" s="155">
        <v>-4691281</v>
      </c>
      <c r="J56" s="158"/>
      <c r="K56" s="155">
        <v>-419390</v>
      </c>
      <c r="L56" s="158"/>
      <c r="M56" s="155">
        <v>-4684064</v>
      </c>
      <c r="P56" s="156"/>
    </row>
    <row r="57" spans="1:21" s="144" customFormat="1" ht="14.25" customHeight="1">
      <c r="A57" s="85"/>
      <c r="B57" s="144" t="s">
        <v>170</v>
      </c>
      <c r="E57" s="150"/>
      <c r="G57" s="155">
        <v>288314</v>
      </c>
      <c r="H57" s="158"/>
      <c r="I57" s="155">
        <v>13193</v>
      </c>
      <c r="J57" s="158"/>
      <c r="K57" s="155">
        <v>242991</v>
      </c>
      <c r="L57" s="158"/>
      <c r="M57" s="155">
        <v>11215</v>
      </c>
      <c r="P57" s="156"/>
    </row>
    <row r="58" spans="1:21" s="144" customFormat="1" ht="18" customHeight="1">
      <c r="A58" s="85"/>
      <c r="B58" s="144" t="s">
        <v>136</v>
      </c>
      <c r="E58" s="150"/>
      <c r="G58" s="155">
        <v>459594</v>
      </c>
      <c r="H58" s="158"/>
      <c r="I58" s="155">
        <v>746393</v>
      </c>
      <c r="J58" s="158"/>
      <c r="K58" s="155">
        <v>428047</v>
      </c>
      <c r="L58" s="158"/>
      <c r="M58" s="155">
        <v>700785</v>
      </c>
      <c r="N58" s="167"/>
    </row>
    <row r="59" spans="1:21" s="144" customFormat="1" ht="18" customHeight="1">
      <c r="B59" s="144" t="s">
        <v>202</v>
      </c>
      <c r="E59" s="150"/>
      <c r="G59" s="155">
        <v>-365400</v>
      </c>
      <c r="H59" s="158"/>
      <c r="I59" s="155">
        <v>0</v>
      </c>
      <c r="J59" s="158"/>
      <c r="K59" s="155">
        <v>-365400</v>
      </c>
      <c r="L59" s="158"/>
      <c r="M59" s="155">
        <v>0</v>
      </c>
      <c r="N59" s="167"/>
    </row>
    <row r="60" spans="1:21" s="144" customFormat="1" ht="15" customHeight="1">
      <c r="B60" s="144" t="s">
        <v>203</v>
      </c>
      <c r="E60" s="150"/>
      <c r="G60" s="155">
        <v>0</v>
      </c>
      <c r="H60" s="158"/>
      <c r="I60" s="155">
        <v>0</v>
      </c>
      <c r="J60" s="158"/>
      <c r="K60" s="159">
        <v>1530000</v>
      </c>
      <c r="L60" s="158"/>
      <c r="M60" s="155">
        <v>0</v>
      </c>
      <c r="N60" s="167"/>
    </row>
    <row r="61" spans="1:21" s="144" customFormat="1" ht="17.25" customHeight="1">
      <c r="C61" s="166" t="s">
        <v>154</v>
      </c>
      <c r="G61" s="165">
        <v>10120980</v>
      </c>
      <c r="H61" s="158"/>
      <c r="I61" s="165">
        <v>64921950</v>
      </c>
      <c r="J61" s="158"/>
      <c r="K61" s="165">
        <v>11982837</v>
      </c>
      <c r="L61" s="158"/>
      <c r="M61" s="165">
        <v>64921966</v>
      </c>
      <c r="N61" s="156">
        <f>SUM(G54:G60)-G61</f>
        <v>0</v>
      </c>
      <c r="O61" s="156">
        <f>SUM(H54:H58)-H61</f>
        <v>0</v>
      </c>
      <c r="P61" s="156">
        <f>SUM(I54:I58)-I61</f>
        <v>0</v>
      </c>
      <c r="Q61" s="156">
        <f>SUM(J54:J58)-J61</f>
        <v>0</v>
      </c>
      <c r="R61" s="156">
        <f>SUM(K54:K60)-K61</f>
        <v>0</v>
      </c>
      <c r="S61" s="156">
        <f>SUM(L54:L58)-L61</f>
        <v>0</v>
      </c>
      <c r="T61" s="156">
        <f>SUM(M54:M58)-M61</f>
        <v>0</v>
      </c>
    </row>
    <row r="62" spans="1:21" s="144" customFormat="1" ht="16.5" customHeight="1">
      <c r="A62" s="166" t="s">
        <v>115</v>
      </c>
      <c r="H62" s="167"/>
      <c r="I62" s="153"/>
      <c r="J62" s="167"/>
      <c r="K62" s="158"/>
      <c r="L62" s="167"/>
      <c r="M62" s="155"/>
    </row>
    <row r="63" spans="1:21" s="144" customFormat="1" ht="18" customHeight="1">
      <c r="A63" s="168"/>
      <c r="B63" s="144" t="s">
        <v>194</v>
      </c>
      <c r="G63" s="155">
        <v>-6229909</v>
      </c>
      <c r="H63" s="158"/>
      <c r="I63" s="155">
        <v>-170382653</v>
      </c>
      <c r="J63" s="158"/>
      <c r="K63" s="155">
        <v>-10720026</v>
      </c>
      <c r="L63" s="158"/>
      <c r="M63" s="155">
        <v>-170382653</v>
      </c>
      <c r="P63" s="167"/>
    </row>
    <row r="64" spans="1:21" s="144" customFormat="1" ht="18" customHeight="1">
      <c r="B64" s="144" t="s">
        <v>204</v>
      </c>
      <c r="G64" s="158"/>
      <c r="H64" s="158"/>
      <c r="I64" s="155"/>
      <c r="J64" s="158"/>
      <c r="K64" s="158"/>
      <c r="L64" s="158"/>
      <c r="M64" s="155"/>
      <c r="P64" s="167"/>
    </row>
    <row r="65" spans="1:20" s="144" customFormat="1" ht="15" customHeight="1">
      <c r="C65" s="144" t="s">
        <v>205</v>
      </c>
      <c r="G65" s="155">
        <v>167919713</v>
      </c>
      <c r="H65" s="158"/>
      <c r="I65" s="155">
        <v>0</v>
      </c>
      <c r="J65" s="158"/>
      <c r="K65" s="155">
        <v>167919713</v>
      </c>
      <c r="L65" s="158"/>
      <c r="M65" s="155">
        <v>0</v>
      </c>
      <c r="P65" s="167"/>
    </row>
    <row r="66" spans="1:20" s="144" customFormat="1" ht="18" customHeight="1">
      <c r="A66" s="168"/>
      <c r="B66" s="144" t="s">
        <v>171</v>
      </c>
      <c r="G66" s="155">
        <v>0</v>
      </c>
      <c r="H66" s="158"/>
      <c r="I66" s="155">
        <v>120000000</v>
      </c>
      <c r="J66" s="158"/>
      <c r="K66" s="155">
        <v>0</v>
      </c>
      <c r="L66" s="158"/>
      <c r="M66" s="155">
        <v>120000000</v>
      </c>
      <c r="P66" s="167"/>
    </row>
    <row r="67" spans="1:20" s="144" customFormat="1" ht="18" customHeight="1">
      <c r="A67" s="168"/>
      <c r="B67" s="144" t="s">
        <v>172</v>
      </c>
      <c r="G67" s="155">
        <v>-10186000</v>
      </c>
      <c r="H67" s="158"/>
      <c r="I67" s="155">
        <v>-30000000</v>
      </c>
      <c r="J67" s="158"/>
      <c r="K67" s="155">
        <v>-10186000</v>
      </c>
      <c r="L67" s="158"/>
      <c r="M67" s="155">
        <v>-30000000</v>
      </c>
      <c r="P67" s="167"/>
    </row>
    <row r="68" spans="1:20" s="144" customFormat="1" ht="18" customHeight="1">
      <c r="B68" s="144" t="s">
        <v>144</v>
      </c>
      <c r="G68" s="155">
        <v>-4402925</v>
      </c>
      <c r="H68" s="158"/>
      <c r="I68" s="155">
        <v>-4192307</v>
      </c>
      <c r="J68" s="158"/>
      <c r="K68" s="155">
        <v>-3587479</v>
      </c>
      <c r="L68" s="158"/>
      <c r="M68" s="155">
        <v>-3307074</v>
      </c>
      <c r="P68" s="167"/>
      <c r="R68" s="156"/>
    </row>
    <row r="69" spans="1:20" s="144" customFormat="1" ht="18" customHeight="1">
      <c r="B69" s="144" t="s">
        <v>139</v>
      </c>
      <c r="G69" s="155">
        <v>-993473</v>
      </c>
      <c r="H69" s="158"/>
      <c r="I69" s="155">
        <v>-909648</v>
      </c>
      <c r="J69" s="158"/>
      <c r="K69" s="155">
        <v>-960088</v>
      </c>
      <c r="L69" s="158"/>
      <c r="M69" s="155">
        <v>-849717</v>
      </c>
      <c r="P69" s="167"/>
    </row>
    <row r="70" spans="1:20" s="144" customFormat="1" ht="15" customHeight="1">
      <c r="B70" s="144" t="s">
        <v>138</v>
      </c>
      <c r="G70" s="155">
        <v>-151773941</v>
      </c>
      <c r="H70" s="158"/>
      <c r="I70" s="155">
        <v>-80999730</v>
      </c>
      <c r="J70" s="158"/>
      <c r="K70" s="155">
        <v>-151773941</v>
      </c>
      <c r="L70" s="158"/>
      <c r="M70" s="155">
        <v>-80999730</v>
      </c>
      <c r="R70" s="156"/>
      <c r="T70" s="156"/>
    </row>
    <row r="71" spans="1:20" s="144" customFormat="1" ht="18" customHeight="1">
      <c r="B71" s="144" t="s">
        <v>206</v>
      </c>
      <c r="G71" s="158"/>
      <c r="H71" s="158"/>
      <c r="I71" s="155"/>
      <c r="J71" s="158"/>
      <c r="K71" s="158"/>
      <c r="L71" s="158"/>
      <c r="M71" s="155"/>
      <c r="R71" s="156"/>
      <c r="T71" s="156"/>
    </row>
    <row r="72" spans="1:20" s="144" customFormat="1" ht="15" customHeight="1">
      <c r="C72" s="144" t="s">
        <v>88</v>
      </c>
      <c r="G72" s="155">
        <v>-1470000</v>
      </c>
      <c r="H72" s="158"/>
      <c r="I72" s="155">
        <v>0</v>
      </c>
      <c r="J72" s="158"/>
      <c r="K72" s="143">
        <v>0</v>
      </c>
      <c r="L72" s="158"/>
      <c r="M72" s="155">
        <v>0</v>
      </c>
      <c r="R72" s="156"/>
      <c r="T72" s="156"/>
    </row>
    <row r="73" spans="1:20" s="144" customFormat="1" ht="18" customHeight="1">
      <c r="C73" s="166" t="s">
        <v>155</v>
      </c>
      <c r="G73" s="165">
        <v>-7136535</v>
      </c>
      <c r="H73" s="158"/>
      <c r="I73" s="165">
        <v>-166484338</v>
      </c>
      <c r="J73" s="158"/>
      <c r="K73" s="165">
        <v>-9307821</v>
      </c>
      <c r="L73" s="158"/>
      <c r="M73" s="165">
        <v>-165539174</v>
      </c>
      <c r="N73" s="156">
        <f>SUM(G63:G72)-G73</f>
        <v>0</v>
      </c>
      <c r="O73" s="156">
        <f t="shared" ref="O73:T73" si="3">SUM(H63:H70)-H73</f>
        <v>0</v>
      </c>
      <c r="P73" s="156">
        <f t="shared" si="3"/>
        <v>0</v>
      </c>
      <c r="Q73" s="156">
        <f t="shared" si="3"/>
        <v>0</v>
      </c>
      <c r="R73" s="156">
        <f t="shared" si="3"/>
        <v>0</v>
      </c>
      <c r="S73" s="156">
        <f t="shared" si="3"/>
        <v>0</v>
      </c>
      <c r="T73" s="156">
        <f t="shared" si="3"/>
        <v>0</v>
      </c>
    </row>
    <row r="74" spans="1:20" s="144" customFormat="1" ht="18" customHeight="1">
      <c r="A74" s="166" t="s">
        <v>145</v>
      </c>
      <c r="B74" s="52"/>
      <c r="G74" s="155">
        <v>849425</v>
      </c>
      <c r="H74" s="158"/>
      <c r="I74" s="155">
        <v>-176341414</v>
      </c>
      <c r="J74" s="158"/>
      <c r="K74" s="155">
        <v>3956076</v>
      </c>
      <c r="L74" s="158"/>
      <c r="M74" s="155">
        <v>-172680284</v>
      </c>
      <c r="N74" s="156">
        <f t="shared" ref="N74:T74" si="4">G52+G61+G73-G74</f>
        <v>0</v>
      </c>
      <c r="O74" s="156">
        <f t="shared" si="4"/>
        <v>0</v>
      </c>
      <c r="P74" s="156">
        <f t="shared" si="4"/>
        <v>0</v>
      </c>
      <c r="Q74" s="156">
        <f t="shared" si="4"/>
        <v>0</v>
      </c>
      <c r="R74" s="156">
        <f t="shared" si="4"/>
        <v>0</v>
      </c>
      <c r="S74" s="156">
        <f t="shared" si="4"/>
        <v>0</v>
      </c>
      <c r="T74" s="156">
        <f t="shared" si="4"/>
        <v>0</v>
      </c>
    </row>
    <row r="75" spans="1:20" s="144" customFormat="1" ht="15.75" customHeight="1">
      <c r="A75" s="162" t="s">
        <v>81</v>
      </c>
      <c r="G75" s="155">
        <v>126213510</v>
      </c>
      <c r="H75" s="158"/>
      <c r="I75" s="155">
        <v>302554924</v>
      </c>
      <c r="J75" s="158"/>
      <c r="K75" s="155">
        <v>121195540</v>
      </c>
      <c r="L75" s="158"/>
      <c r="M75" s="155">
        <v>293875824</v>
      </c>
      <c r="N75" s="156"/>
    </row>
    <row r="76" spans="1:20" s="144" customFormat="1" ht="16.5" customHeight="1" thickBot="1">
      <c r="A76" s="169" t="s">
        <v>82</v>
      </c>
      <c r="G76" s="170">
        <v>127062935</v>
      </c>
      <c r="H76" s="158"/>
      <c r="I76" s="170">
        <v>126213510</v>
      </c>
      <c r="J76" s="158"/>
      <c r="K76" s="170">
        <v>125151616</v>
      </c>
      <c r="L76" s="158"/>
      <c r="M76" s="170">
        <v>121195540</v>
      </c>
      <c r="N76" s="156">
        <f>SUM(G74:G75)-G76</f>
        <v>0</v>
      </c>
      <c r="O76" s="156">
        <f t="shared" ref="O76:T76" si="5">SUM(H74:H75)-H76</f>
        <v>0</v>
      </c>
      <c r="P76" s="156">
        <f t="shared" si="5"/>
        <v>0</v>
      </c>
      <c r="Q76" s="156">
        <f t="shared" si="5"/>
        <v>0</v>
      </c>
      <c r="R76" s="156">
        <f t="shared" si="5"/>
        <v>0</v>
      </c>
      <c r="S76" s="156">
        <f t="shared" si="5"/>
        <v>0</v>
      </c>
      <c r="T76" s="156">
        <f t="shared" si="5"/>
        <v>0</v>
      </c>
    </row>
    <row r="77" spans="1:20" s="144" customFormat="1" ht="7.5" customHeight="1" thickTop="1">
      <c r="A77" s="169"/>
      <c r="G77" s="167"/>
      <c r="H77" s="167"/>
      <c r="I77" s="155"/>
      <c r="J77" s="167"/>
      <c r="K77" s="158"/>
      <c r="L77" s="167"/>
      <c r="M77" s="155"/>
    </row>
    <row r="78" spans="1:20" s="144" customFormat="1" ht="16.5" customHeight="1">
      <c r="A78" s="166" t="s">
        <v>83</v>
      </c>
      <c r="G78" s="167"/>
      <c r="I78" s="155"/>
      <c r="K78" s="154"/>
      <c r="M78" s="153"/>
      <c r="N78" s="156">
        <f>G75-I76</f>
        <v>0</v>
      </c>
      <c r="O78" s="156">
        <f t="shared" ref="O78:S78" si="6">H75-J76</f>
        <v>0</v>
      </c>
      <c r="P78" s="156"/>
      <c r="Q78" s="156">
        <f t="shared" si="6"/>
        <v>0</v>
      </c>
      <c r="R78" s="156">
        <f t="shared" si="6"/>
        <v>0</v>
      </c>
      <c r="S78" s="156">
        <f t="shared" si="6"/>
        <v>0</v>
      </c>
      <c r="T78" s="156"/>
    </row>
    <row r="79" spans="1:20" s="144" customFormat="1" ht="16.5" customHeight="1">
      <c r="B79" s="171" t="s">
        <v>84</v>
      </c>
      <c r="I79" s="153"/>
      <c r="K79" s="154"/>
      <c r="M79" s="153"/>
    </row>
    <row r="80" spans="1:20" s="172" customFormat="1" ht="18" customHeight="1">
      <c r="C80" s="173" t="s">
        <v>140</v>
      </c>
      <c r="D80" s="173"/>
      <c r="E80" s="144"/>
      <c r="F80" s="144"/>
      <c r="G80" s="174">
        <v>36955</v>
      </c>
      <c r="H80" s="175"/>
      <c r="I80" s="174">
        <v>55327</v>
      </c>
      <c r="J80" s="175"/>
      <c r="K80" s="174">
        <v>36955</v>
      </c>
      <c r="L80" s="175"/>
      <c r="M80" s="174">
        <v>55327</v>
      </c>
      <c r="O80" s="144"/>
    </row>
    <row r="81" spans="1:13" s="172" customFormat="1" ht="18" customHeight="1">
      <c r="C81" s="171" t="s">
        <v>158</v>
      </c>
      <c r="D81" s="144"/>
      <c r="E81" s="144"/>
      <c r="F81" s="144"/>
      <c r="G81" s="174">
        <v>4887671</v>
      </c>
      <c r="H81" s="154"/>
      <c r="I81" s="174">
        <v>12476627.380000001</v>
      </c>
      <c r="J81" s="154"/>
      <c r="K81" s="174">
        <v>4887671</v>
      </c>
      <c r="L81" s="154"/>
      <c r="M81" s="174">
        <v>12476627</v>
      </c>
    </row>
    <row r="82" spans="1:13" ht="8.25" customHeight="1">
      <c r="G82" s="108"/>
      <c r="H82" s="108"/>
      <c r="J82" s="108"/>
      <c r="L82" s="108"/>
    </row>
    <row r="83" spans="1:13" ht="8.25" customHeight="1">
      <c r="A83" s="11"/>
    </row>
    <row r="84" spans="1:13" ht="16.5" customHeight="1">
      <c r="A84" s="176" t="s">
        <v>159</v>
      </c>
      <c r="B84" s="176"/>
      <c r="C84" s="176"/>
      <c r="D84" s="176"/>
      <c r="E84" s="176"/>
      <c r="F84" s="176"/>
      <c r="G84" s="176"/>
      <c r="H84" s="176"/>
      <c r="I84" s="176"/>
      <c r="J84" s="176"/>
      <c r="K84" s="176"/>
      <c r="L84" s="176"/>
      <c r="M84" s="176"/>
    </row>
    <row r="85" spans="1:13" ht="16.5" customHeight="1">
      <c r="A85" s="176" t="s">
        <v>207</v>
      </c>
      <c r="B85" s="176"/>
      <c r="C85" s="176"/>
      <c r="D85" s="176"/>
      <c r="E85" s="176"/>
      <c r="F85" s="176"/>
      <c r="G85" s="176"/>
      <c r="H85" s="176"/>
      <c r="I85" s="176"/>
      <c r="J85" s="176"/>
      <c r="K85" s="176"/>
      <c r="L85" s="176"/>
      <c r="M85" s="176"/>
    </row>
    <row r="86" spans="1:13" ht="16.5" customHeight="1">
      <c r="A86" s="176" t="s">
        <v>208</v>
      </c>
      <c r="B86" s="176"/>
      <c r="C86" s="176"/>
      <c r="D86" s="176"/>
      <c r="E86" s="176"/>
      <c r="F86" s="176"/>
      <c r="G86" s="176"/>
      <c r="H86" s="176"/>
      <c r="I86" s="176"/>
      <c r="J86" s="176"/>
      <c r="K86" s="176"/>
      <c r="L86" s="176"/>
      <c r="M86" s="176"/>
    </row>
    <row r="87" spans="1:13" ht="16.5" customHeight="1">
      <c r="A87" s="176" t="s">
        <v>161</v>
      </c>
      <c r="B87" s="176"/>
      <c r="C87" s="176"/>
      <c r="D87" s="176"/>
      <c r="E87" s="176"/>
      <c r="F87" s="176"/>
      <c r="G87" s="176"/>
      <c r="H87" s="176"/>
      <c r="I87" s="176"/>
      <c r="J87" s="176"/>
      <c r="K87" s="176"/>
      <c r="L87" s="176"/>
      <c r="M87" s="176"/>
    </row>
    <row r="89" spans="1:13">
      <c r="G89" s="105">
        <f>G76-งบแสดงฐานะการเงิน!F11</f>
        <v>0</v>
      </c>
      <c r="H89" s="105">
        <f>H76-งบแสดงฐานะการเงิน!G11</f>
        <v>0</v>
      </c>
      <c r="I89" s="140">
        <f>I76-งบแสดงฐานะการเงิน!H11</f>
        <v>0</v>
      </c>
      <c r="J89" s="105">
        <f>J76-งบแสดงฐานะการเงิน!I11</f>
        <v>0</v>
      </c>
      <c r="K89" s="142">
        <f>K76-งบแสดงฐานะการเงิน!J11</f>
        <v>0</v>
      </c>
      <c r="L89" s="105">
        <f>L76-งบแสดงฐานะการเงิน!K11</f>
        <v>0</v>
      </c>
      <c r="M89" s="140">
        <f>M76-งบแสดงฐานะการเงิน!L11</f>
        <v>0</v>
      </c>
    </row>
  </sheetData>
  <mergeCells count="16">
    <mergeCell ref="A84:M84"/>
    <mergeCell ref="A85:M85"/>
    <mergeCell ref="A86:M86"/>
    <mergeCell ref="A87:M87"/>
    <mergeCell ref="A1:M1"/>
    <mergeCell ref="A38:M38"/>
    <mergeCell ref="A2:M2"/>
    <mergeCell ref="A3:M3"/>
    <mergeCell ref="A4:M4"/>
    <mergeCell ref="G7:I7"/>
    <mergeCell ref="K7:M7"/>
    <mergeCell ref="A39:M39"/>
    <mergeCell ref="A40:M40"/>
    <mergeCell ref="A41:M41"/>
    <mergeCell ref="G44:I44"/>
    <mergeCell ref="K44:M44"/>
  </mergeCells>
  <printOptions horizontalCentered="1"/>
  <pageMargins left="0.59055118110236227" right="0.39370078740157483" top="0.82677165354330717" bottom="0.78740157480314965" header="0.27559055118110237" footer="0.62992125984251968"/>
  <pageSetup paperSize="9" fitToWidth="2" fitToHeight="2" orientation="portrait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  <rowBreaks count="1" manualBreakCount="1">
    <brk id="3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งบแสดงฐานะการเงิน!Print_Area</vt:lpstr>
      <vt:lpstr>งบกระแสเงินสด!Print_Area</vt:lpstr>
      <vt:lpstr>งบกำไรขาดทุนเบ็ดเสร็จ!Print_Area</vt:lpstr>
      <vt:lpstr>ส่วนของผู้ถือหุ้น!Print_Area</vt:lpstr>
      <vt:lpstr>'ส่วนของผู้ถือหุ้น (ต่อ)'!Print_Area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Nuttaporn Posrida</dc:creator>
  <cp:lastModifiedBy>Wirat Rungruangboriboon</cp:lastModifiedBy>
  <cp:lastPrinted>2023-02-18T15:31:15Z</cp:lastPrinted>
  <dcterms:created xsi:type="dcterms:W3CDTF">2020-03-27T04:14:02Z</dcterms:created>
  <dcterms:modified xsi:type="dcterms:W3CDTF">2023-02-21T12:15:27Z</dcterms:modified>
</cp:coreProperties>
</file>